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rzyzaniak\Documents\2026\zamówienia26\Niepodległości Przepadek BUD26\"/>
    </mc:Choice>
  </mc:AlternateContent>
  <bookViews>
    <workbookView xWindow="0" yWindow="0" windowWidth="26415" windowHeight="12045"/>
  </bookViews>
  <sheets>
    <sheet name="Kosztorys" sheetId="1" r:id="rId1"/>
  </sheets>
  <calcPr calcId="152511"/>
</workbook>
</file>

<file path=xl/calcChain.xml><?xml version="1.0" encoding="utf-8"?>
<calcChain xmlns="http://schemas.openxmlformats.org/spreadsheetml/2006/main">
  <c r="V25" i="1" l="1"/>
  <c r="U25" i="1"/>
  <c r="T25" i="1"/>
  <c r="S25" i="1"/>
  <c r="R25" i="1"/>
  <c r="Q25" i="1"/>
  <c r="V22" i="1" l="1"/>
  <c r="U22" i="1"/>
  <c r="T22" i="1"/>
  <c r="S22" i="1"/>
  <c r="R22" i="1"/>
  <c r="Q22" i="1"/>
  <c r="W22" i="1"/>
  <c r="X22" i="1" s="1"/>
  <c r="V21" i="1"/>
  <c r="U21" i="1"/>
  <c r="T21" i="1"/>
  <c r="S21" i="1"/>
  <c r="R21" i="1"/>
  <c r="Q21" i="1"/>
  <c r="W21" i="1"/>
  <c r="X21" i="1" s="1"/>
  <c r="X23" i="1" s="1"/>
  <c r="V20" i="1"/>
  <c r="U20" i="1"/>
  <c r="T20" i="1"/>
  <c r="S20" i="1"/>
  <c r="R20" i="1"/>
  <c r="Q20" i="1"/>
  <c r="W20" i="1"/>
  <c r="X20" i="1" s="1"/>
  <c r="V19" i="1"/>
  <c r="U19" i="1"/>
  <c r="T19" i="1"/>
  <c r="S19" i="1"/>
  <c r="R19" i="1"/>
  <c r="Q19" i="1"/>
  <c r="W19" i="1"/>
  <c r="X19" i="1" s="1"/>
  <c r="V18" i="1"/>
  <c r="U18" i="1"/>
  <c r="T18" i="1"/>
  <c r="S18" i="1"/>
  <c r="R18" i="1"/>
  <c r="Q18" i="1"/>
  <c r="W18" i="1"/>
  <c r="X18" i="1" s="1"/>
  <c r="V17" i="1"/>
  <c r="U17" i="1"/>
  <c r="T17" i="1"/>
  <c r="S17" i="1"/>
  <c r="R17" i="1"/>
  <c r="Q17" i="1"/>
  <c r="W17" i="1"/>
  <c r="X17" i="1" s="1"/>
  <c r="V16" i="1"/>
  <c r="U16" i="1"/>
  <c r="T16" i="1"/>
  <c r="S16" i="1"/>
  <c r="R16" i="1"/>
  <c r="Q16" i="1"/>
  <c r="W16" i="1"/>
  <c r="V13" i="1"/>
  <c r="V14" i="1" s="1"/>
  <c r="U13" i="1"/>
  <c r="U14" i="1" s="1"/>
  <c r="T13" i="1"/>
  <c r="T14" i="1" s="1"/>
  <c r="S13" i="1"/>
  <c r="S14" i="1" s="1"/>
  <c r="R13" i="1"/>
  <c r="R14" i="1" s="1"/>
  <c r="Q13" i="1"/>
  <c r="Q14" i="1" s="1"/>
  <c r="W13" i="1"/>
  <c r="V10" i="1"/>
  <c r="U10" i="1"/>
  <c r="T10" i="1"/>
  <c r="S10" i="1"/>
  <c r="R10" i="1"/>
  <c r="Q10" i="1"/>
  <c r="W10" i="1"/>
  <c r="X10" i="1" s="1"/>
  <c r="V9" i="1"/>
  <c r="U9" i="1"/>
  <c r="T9" i="1"/>
  <c r="S9" i="1"/>
  <c r="R9" i="1"/>
  <c r="Q9" i="1"/>
  <c r="W9" i="1"/>
  <c r="T23" i="1" l="1"/>
  <c r="Q11" i="1"/>
  <c r="T11" i="1"/>
  <c r="U11" i="1"/>
  <c r="Q23" i="1"/>
  <c r="U23" i="1"/>
  <c r="R11" i="1"/>
  <c r="S11" i="1"/>
  <c r="V11" i="1"/>
  <c r="R23" i="1"/>
  <c r="S23" i="1"/>
  <c r="S24" i="1" s="1"/>
  <c r="U24" i="1"/>
  <c r="V23" i="1"/>
  <c r="R24" i="1"/>
  <c r="V24" i="1"/>
  <c r="X16" i="1"/>
  <c r="W23" i="1"/>
  <c r="W14" i="1"/>
  <c r="X13" i="1"/>
  <c r="X14" i="1" s="1"/>
  <c r="W11" i="1"/>
  <c r="X9" i="1"/>
  <c r="X11" i="1" s="1"/>
  <c r="X24" i="1" s="1"/>
  <c r="X25" i="1" s="1"/>
  <c r="Q24" i="1" l="1"/>
  <c r="T24" i="1"/>
  <c r="W24" i="1"/>
  <c r="W25" i="1" s="1"/>
</calcChain>
</file>

<file path=xl/sharedStrings.xml><?xml version="1.0" encoding="utf-8"?>
<sst xmlns="http://schemas.openxmlformats.org/spreadsheetml/2006/main" count="85" uniqueCount="65">
  <si>
    <t>524-13-021 :  KOSZTORYS</t>
  </si>
  <si>
    <t>bud:</t>
  </si>
  <si>
    <t>Projekt przebudowy drogowej sygnalizacji swietlnej</t>
  </si>
  <si>
    <t>ob:</t>
  </si>
  <si>
    <t>PROJEKT ELEKTRYCZNY DROGOWEJ SYGNALIZACJI ŚWIETLNEJ NA SKRZYŻOWANIU NIEPODLEGŁOŚCI – PRZEPADEK W POZNANIU - ETAP 2</t>
  </si>
  <si>
    <t>rob:</t>
  </si>
  <si>
    <t>Branza elektryczna (wer. 1.0 z dnia 10.09.2026r)</t>
  </si>
  <si>
    <t>Poz</t>
  </si>
  <si>
    <t>Symbol</t>
  </si>
  <si>
    <t/>
  </si>
  <si>
    <t>Nazwa</t>
  </si>
  <si>
    <t>Jedn</t>
  </si>
  <si>
    <t>Ilość</t>
  </si>
  <si>
    <t>R j.</t>
  </si>
  <si>
    <t>M j.</t>
  </si>
  <si>
    <t>T j.</t>
  </si>
  <si>
    <t>S j.</t>
  </si>
  <si>
    <t>K j.</t>
  </si>
  <si>
    <t>Z j.</t>
  </si>
  <si>
    <t>Cena j.</t>
  </si>
  <si>
    <t>R</t>
  </si>
  <si>
    <t>M</t>
  </si>
  <si>
    <t>T</t>
  </si>
  <si>
    <t>S</t>
  </si>
  <si>
    <t>K</t>
  </si>
  <si>
    <t>Z</t>
  </si>
  <si>
    <t>Wartość (bez zaokr)</t>
  </si>
  <si>
    <t>Wartość</t>
  </si>
  <si>
    <t>Cena j.
(sykal)</t>
  </si>
  <si>
    <t>Wartość
(sykal)</t>
  </si>
  <si>
    <t>DZIAŁ  01</t>
  </si>
  <si>
    <t>Przygotowanie terenu pod budowę (STWiORB E-01.00.00)</t>
  </si>
  <si>
    <t>DZIAŁ  01.01</t>
  </si>
  <si>
    <t>Roboty budowlane w zakresie wznoszenia kompletnych obiektów budowlanych</t>
  </si>
  <si>
    <t>DZIAŁ  01.01.1</t>
  </si>
  <si>
    <t>Linie kablowe niskiego napięcia STWiORB E-01.00.00</t>
  </si>
  <si>
    <t>KNR  510-01-14-01-00</t>
  </si>
  <si>
    <t>E.01.00.00</t>
  </si>
  <si>
    <t>Układanie kabli UTPw kat.6 4x2x0,57  w rurach</t>
  </si>
  <si>
    <t>metr</t>
  </si>
  <si>
    <t>KNR  501-08-18-01-00</t>
  </si>
  <si>
    <t>Rozszycie kabla telekom. do 10 par</t>
  </si>
  <si>
    <t>szt</t>
  </si>
  <si>
    <t>Razem:</t>
  </si>
  <si>
    <t>DZIAŁ  01.01.2</t>
  </si>
  <si>
    <t>Badania i pomiary STWiORB E-01.00.00</t>
  </si>
  <si>
    <t>KNR  501-13-10-01-00</t>
  </si>
  <si>
    <t>Pomiary końcowe prądem stałym kabla telekomunikacyjnego</t>
  </si>
  <si>
    <t>DZIAŁ  02</t>
  </si>
  <si>
    <t>Instalowanie świateł ruchu drogowego STWiORB E-01.00.00</t>
  </si>
  <si>
    <t>KNR  510-11-05-01-00</t>
  </si>
  <si>
    <t>Montaż kamer videdetekcji</t>
  </si>
  <si>
    <t xml:space="preserve"> </t>
  </si>
  <si>
    <t>E-01.00.00</t>
  </si>
  <si>
    <t>Rozbudowa sterownika  MSR-2002 w tym
- wymiana modułu MSS
- aktualizacja oprogramowania
(wgranie interfejsu współpracy z systemem wideodetekcji)
- rozbudowa sterownika na skrzyżowaniu. Zabudowanie systemu wideodetekcji w sterowniku
-przeprogramowanie sterownika</t>
  </si>
  <si>
    <t>System wideodetekcji : wideodetektor + ochronnik przeciprzepięciowe + switch PoE + switch agregujący + zasilacze + okablowanie</t>
  </si>
  <si>
    <t>Skonfigurowanie kamery</t>
  </si>
  <si>
    <t>Zaprogramowanie i skonfigurowanie wideodetektora</t>
  </si>
  <si>
    <t>KNR  510-10-04-01-00</t>
  </si>
  <si>
    <t>Montaż przewodów UTPw kat.6 4x2x0,57  wciąganych do masztów (analogia) Kabel w pozycji 10</t>
  </si>
  <si>
    <t>KNP 1018-13-57-05-00</t>
  </si>
  <si>
    <t>Badanie sygnalizacji, układów sterowania i akomodacji</t>
  </si>
  <si>
    <t>kmpl</t>
  </si>
  <si>
    <t>OGÓŁEM KOSZTORYS NETTO:</t>
  </si>
  <si>
    <t>OGÓŁEM KOSZTORYS BRUTTO: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</si>
</sst>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\."/>
    <numFmt numFmtId="165" formatCode="0.000"/>
  </numFmts>
  <fonts count="14" x14ac:knownFonts="1">
    <font>
      <sz val="9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8"/>
      <color rgb="FF000000"/>
      <name val="Calibri"/>
      <family val="2"/>
    </font>
    <font>
      <i/>
      <sz val="8"/>
      <color rgb="FF000000" tint="0.59999389629810485"/>
      <name val="Calibri"/>
      <family val="2"/>
    </font>
    <font>
      <i/>
      <sz val="8"/>
      <color rgb="FF000000" tint="0.29999694814905242"/>
      <name val="Calibri"/>
      <family val="2"/>
    </font>
    <font>
      <i/>
      <sz val="8"/>
      <color rgb="FF000000" tint="0.499984740745262"/>
      <name val="Calibri"/>
      <family val="2"/>
    </font>
    <font>
      <sz val="8"/>
      <color rgb="FF000000"/>
      <name val="Calibri"/>
      <family val="2"/>
    </font>
    <font>
      <sz val="9"/>
      <color rgb="FF000000" tint="0.59999389629810485"/>
      <name val="Calibri"/>
      <family val="2"/>
    </font>
    <font>
      <sz val="9"/>
      <color rgb="FF000000" tint="0.29999694814905242"/>
      <name val="Calibri"/>
      <family val="2"/>
    </font>
    <font>
      <sz val="9"/>
      <color rgb="FF000000" tint="0.499984740745262"/>
      <name val="Calibri"/>
      <family val="2"/>
    </font>
    <font>
      <b/>
      <sz val="10"/>
      <color rgb="FF000000" tint="0.59999389629810485"/>
      <name val="Calibri"/>
      <family val="2"/>
    </font>
    <font>
      <b/>
      <sz val="10"/>
      <color rgb="FF000000" tint="0.29999694814905242"/>
      <name val="Calibri"/>
      <family val="2"/>
    </font>
    <font>
      <b/>
      <sz val="10"/>
      <color rgb="FF000000" tint="0.49998474074526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0" xfId="0" applyNumberFormat="1" applyFont="1" applyFill="1" applyBorder="1" applyAlignment="1">
      <alignment horizontal="center" vertical="top"/>
    </xf>
    <xf numFmtId="165" fontId="10" fillId="0" borderId="0" xfId="0" applyNumberFormat="1" applyFont="1" applyFill="1" applyBorder="1" applyAlignment="1">
      <alignment vertical="top"/>
    </xf>
    <xf numFmtId="4" fontId="10" fillId="0" borderId="0" xfId="0" applyNumberFormat="1" applyFont="1" applyFill="1" applyBorder="1" applyAlignment="1">
      <alignment vertical="top"/>
    </xf>
    <xf numFmtId="4" fontId="13" fillId="0" borderId="0" xfId="0" applyNumberFormat="1" applyFont="1" applyFill="1" applyBorder="1" applyAlignment="1">
      <alignment vertical="top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top"/>
    </xf>
    <xf numFmtId="164" fontId="0" fillId="0" borderId="1" xfId="0" applyNumberFormat="1" applyFont="1" applyFill="1" applyBorder="1" applyAlignment="1">
      <alignment vertical="top"/>
    </xf>
    <xf numFmtId="0" fontId="0" fillId="0" borderId="1" xfId="0" applyNumberFormat="1" applyFont="1" applyFill="1" applyBorder="1" applyAlignment="1">
      <alignment vertical="top"/>
    </xf>
    <xf numFmtId="0" fontId="0" fillId="0" borderId="1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top"/>
    </xf>
    <xf numFmtId="165" fontId="0" fillId="0" borderId="1" xfId="0" applyNumberFormat="1" applyFont="1" applyFill="1" applyBorder="1" applyAlignment="1">
      <alignment vertical="top"/>
    </xf>
    <xf numFmtId="2" fontId="8" fillId="0" borderId="1" xfId="0" applyNumberFormat="1" applyFont="1" applyFill="1" applyBorder="1" applyAlignment="1">
      <alignment vertical="top"/>
    </xf>
    <xf numFmtId="4" fontId="0" fillId="0" borderId="1" xfId="0" applyNumberFormat="1" applyFont="1" applyFill="1" applyBorder="1" applyAlignment="1">
      <alignment vertical="top"/>
    </xf>
    <xf numFmtId="4" fontId="9" fillId="0" borderId="1" xfId="0" applyNumberFormat="1" applyFont="1" applyFill="1" applyBorder="1" applyAlignment="1">
      <alignment vertical="top"/>
    </xf>
    <xf numFmtId="2" fontId="11" fillId="0" borderId="1" xfId="0" applyNumberFormat="1" applyFont="1" applyFill="1" applyBorder="1" applyAlignment="1">
      <alignment vertical="top"/>
    </xf>
    <xf numFmtId="4" fontId="12" fillId="0" borderId="1" xfId="0" applyNumberFormat="1" applyFont="1" applyFill="1" applyBorder="1" applyAlignment="1">
      <alignment vertical="top"/>
    </xf>
    <xf numFmtId="4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top"/>
    </xf>
    <xf numFmtId="0" fontId="0" fillId="0" borderId="1" xfId="0" applyBorder="1"/>
    <xf numFmtId="0" fontId="2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workbookViewId="0">
      <selection activeCell="X31" sqref="X31"/>
    </sheetView>
  </sheetViews>
  <sheetFormatPr defaultRowHeight="12" x14ac:dyDescent="0.2"/>
  <cols>
    <col min="1" max="1" width="6"/>
    <col min="2" max="2" width="20"/>
    <col min="3" max="3" width="2"/>
    <col min="4" max="4" width="50"/>
    <col min="5" max="5" width="2"/>
    <col min="6" max="6" width="8"/>
    <col min="7" max="7" width="9"/>
    <col min="8" max="8" width="2"/>
    <col min="9" max="14" width="0" hidden="1"/>
    <col min="15" max="15" width="9"/>
    <col min="16" max="16" width="2"/>
    <col min="17" max="23" width="0" hidden="1"/>
    <col min="24" max="24" width="13"/>
    <col min="25" max="26" width="2"/>
    <col min="27" max="28" width="0" hidden="1"/>
  </cols>
  <sheetData>
    <row r="1" spans="1:28" ht="15" x14ac:dyDescent="0.2">
      <c r="A1" s="24" t="s">
        <v>0</v>
      </c>
      <c r="B1" s="22"/>
      <c r="C1" s="22"/>
      <c r="D1" s="22"/>
      <c r="E1" s="22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8" ht="12.75" x14ac:dyDescent="0.2">
      <c r="A2" s="6" t="s">
        <v>1</v>
      </c>
      <c r="B2" s="25" t="s">
        <v>2</v>
      </c>
      <c r="C2" s="22"/>
      <c r="D2" s="22"/>
      <c r="E2" s="22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8" ht="12.75" x14ac:dyDescent="0.2">
      <c r="A3" s="6" t="s">
        <v>3</v>
      </c>
      <c r="B3" s="25" t="s">
        <v>4</v>
      </c>
      <c r="C3" s="22"/>
      <c r="D3" s="22"/>
      <c r="E3" s="22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8" ht="12.75" x14ac:dyDescent="0.2">
      <c r="A4" s="6" t="s">
        <v>5</v>
      </c>
      <c r="B4" s="25" t="s">
        <v>6</v>
      </c>
      <c r="C4" s="22"/>
      <c r="D4" s="22"/>
      <c r="E4" s="22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8" x14ac:dyDescent="0.2">
      <c r="A5" s="7" t="s">
        <v>7</v>
      </c>
      <c r="B5" s="7" t="s">
        <v>8</v>
      </c>
      <c r="C5" s="7" t="s">
        <v>9</v>
      </c>
      <c r="D5" s="7" t="s">
        <v>10</v>
      </c>
      <c r="E5" s="5"/>
      <c r="F5" s="7" t="s">
        <v>11</v>
      </c>
      <c r="G5" s="7" t="s">
        <v>12</v>
      </c>
      <c r="H5" s="5"/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  <c r="O5" s="7" t="s">
        <v>19</v>
      </c>
      <c r="P5" s="5"/>
      <c r="Q5" s="8" t="s">
        <v>20</v>
      </c>
      <c r="R5" s="8" t="s">
        <v>21</v>
      </c>
      <c r="S5" s="8" t="s">
        <v>22</v>
      </c>
      <c r="T5" s="8" t="s">
        <v>23</v>
      </c>
      <c r="U5" s="8" t="s">
        <v>24</v>
      </c>
      <c r="V5" s="8" t="s">
        <v>25</v>
      </c>
      <c r="W5" s="9" t="s">
        <v>26</v>
      </c>
      <c r="X5" s="7" t="s">
        <v>27</v>
      </c>
      <c r="AA5" s="1" t="s">
        <v>28</v>
      </c>
      <c r="AB5" s="1" t="s">
        <v>29</v>
      </c>
    </row>
    <row r="6" spans="1:28" ht="12.75" x14ac:dyDescent="0.2">
      <c r="A6" s="21" t="s">
        <v>30</v>
      </c>
      <c r="B6" s="22"/>
      <c r="C6" s="23" t="s">
        <v>31</v>
      </c>
      <c r="D6" s="22"/>
      <c r="E6" s="22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8" ht="12.75" x14ac:dyDescent="0.2">
      <c r="A7" s="21" t="s">
        <v>32</v>
      </c>
      <c r="B7" s="22"/>
      <c r="C7" s="23" t="s">
        <v>33</v>
      </c>
      <c r="D7" s="22"/>
      <c r="E7" s="2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8" ht="12.75" x14ac:dyDescent="0.2">
      <c r="A8" s="21" t="s">
        <v>34</v>
      </c>
      <c r="B8" s="22"/>
      <c r="C8" s="23" t="s">
        <v>35</v>
      </c>
      <c r="D8" s="22"/>
      <c r="E8" s="2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8" x14ac:dyDescent="0.2">
      <c r="A9" s="10">
        <v>10</v>
      </c>
      <c r="B9" s="11" t="s">
        <v>36</v>
      </c>
      <c r="C9" s="11" t="s">
        <v>37</v>
      </c>
      <c r="D9" s="12" t="s">
        <v>38</v>
      </c>
      <c r="E9" s="5"/>
      <c r="F9" s="13" t="s">
        <v>39</v>
      </c>
      <c r="G9" s="14">
        <v>492</v>
      </c>
      <c r="H9" s="5"/>
      <c r="I9" s="15">
        <v>3.61</v>
      </c>
      <c r="J9" s="15">
        <v>18.13</v>
      </c>
      <c r="K9" s="15">
        <v>0</v>
      </c>
      <c r="L9" s="15">
        <v>1.39</v>
      </c>
      <c r="M9" s="15">
        <v>3.65</v>
      </c>
      <c r="N9" s="15">
        <v>1.64</v>
      </c>
      <c r="O9" s="16"/>
      <c r="P9" s="5"/>
      <c r="Q9" s="15">
        <f>G9*I9</f>
        <v>1776.12</v>
      </c>
      <c r="R9" s="15">
        <f>G9*J9</f>
        <v>8919.9599999999991</v>
      </c>
      <c r="S9" s="15">
        <f>G9*K9</f>
        <v>0</v>
      </c>
      <c r="T9" s="15">
        <f>G9*L9</f>
        <v>683.88</v>
      </c>
      <c r="U9" s="15">
        <f>G9*M9</f>
        <v>1795.8</v>
      </c>
      <c r="V9" s="15">
        <f>G9*N9</f>
        <v>806.88</v>
      </c>
      <c r="W9" s="17">
        <f>G9*O9</f>
        <v>0</v>
      </c>
      <c r="X9" s="16">
        <f>ROUND(W9,2)</f>
        <v>0</v>
      </c>
      <c r="AA9" s="2">
        <v>28.42</v>
      </c>
      <c r="AB9" s="3">
        <v>13982.64</v>
      </c>
    </row>
    <row r="10" spans="1:28" x14ac:dyDescent="0.2">
      <c r="A10" s="10">
        <v>20</v>
      </c>
      <c r="B10" s="11" t="s">
        <v>40</v>
      </c>
      <c r="C10" s="11" t="s">
        <v>37</v>
      </c>
      <c r="D10" s="12" t="s">
        <v>41</v>
      </c>
      <c r="E10" s="5"/>
      <c r="F10" s="13" t="s">
        <v>42</v>
      </c>
      <c r="G10" s="14">
        <v>12</v>
      </c>
      <c r="H10" s="5"/>
      <c r="I10" s="15">
        <v>71.75</v>
      </c>
      <c r="J10" s="15">
        <v>6.23</v>
      </c>
      <c r="K10" s="15">
        <v>0</v>
      </c>
      <c r="L10" s="15">
        <v>22.77</v>
      </c>
      <c r="M10" s="15">
        <v>69</v>
      </c>
      <c r="N10" s="15">
        <v>31.07</v>
      </c>
      <c r="O10" s="16"/>
      <c r="P10" s="5"/>
      <c r="Q10" s="15">
        <f>G10*I10</f>
        <v>861</v>
      </c>
      <c r="R10" s="15">
        <f>G10*J10</f>
        <v>74.760000000000005</v>
      </c>
      <c r="S10" s="15">
        <f>G10*K10</f>
        <v>0</v>
      </c>
      <c r="T10" s="15">
        <f>G10*L10</f>
        <v>273.24</v>
      </c>
      <c r="U10" s="15">
        <f>G10*M10</f>
        <v>828</v>
      </c>
      <c r="V10" s="15">
        <f>G10*N10</f>
        <v>372.84000000000003</v>
      </c>
      <c r="W10" s="17">
        <f>G10*O10</f>
        <v>0</v>
      </c>
      <c r="X10" s="16">
        <f>ROUND(W10,2)</f>
        <v>0</v>
      </c>
      <c r="AA10" s="2">
        <v>200.82</v>
      </c>
      <c r="AB10" s="3">
        <v>2409.84</v>
      </c>
    </row>
    <row r="11" spans="1:28" ht="12.75" x14ac:dyDescent="0.2">
      <c r="A11" s="5"/>
      <c r="B11" s="5"/>
      <c r="C11" s="5"/>
      <c r="D11" s="5"/>
      <c r="E11" s="5"/>
      <c r="F11" s="21" t="s">
        <v>43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18">
        <f t="shared" ref="Q11:X11" si="0">SUM(Q9:Q10)</f>
        <v>2637.12</v>
      </c>
      <c r="R11" s="18">
        <f t="shared" si="0"/>
        <v>8994.7199999999993</v>
      </c>
      <c r="S11" s="18">
        <f t="shared" si="0"/>
        <v>0</v>
      </c>
      <c r="T11" s="18">
        <f t="shared" si="0"/>
        <v>957.12</v>
      </c>
      <c r="U11" s="18">
        <f t="shared" si="0"/>
        <v>2623.8</v>
      </c>
      <c r="V11" s="18">
        <f t="shared" si="0"/>
        <v>1179.72</v>
      </c>
      <c r="W11" s="19">
        <f t="shared" si="0"/>
        <v>0</v>
      </c>
      <c r="X11" s="20">
        <f>SUM(X9:X10)</f>
        <v>0</v>
      </c>
      <c r="AB11" s="4">
        <v>16392.48</v>
      </c>
    </row>
    <row r="12" spans="1:28" ht="12.75" x14ac:dyDescent="0.2">
      <c r="A12" s="21" t="s">
        <v>44</v>
      </c>
      <c r="B12" s="22"/>
      <c r="C12" s="23" t="s">
        <v>45</v>
      </c>
      <c r="D12" s="22"/>
      <c r="E12" s="22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8" ht="24" x14ac:dyDescent="0.2">
      <c r="A13" s="10">
        <v>30</v>
      </c>
      <c r="B13" s="11" t="s">
        <v>46</v>
      </c>
      <c r="C13" s="11" t="s">
        <v>37</v>
      </c>
      <c r="D13" s="12" t="s">
        <v>47</v>
      </c>
      <c r="E13" s="5"/>
      <c r="F13" s="13" t="s">
        <v>42</v>
      </c>
      <c r="G13" s="14">
        <v>6</v>
      </c>
      <c r="H13" s="5"/>
      <c r="I13" s="15">
        <v>270.99</v>
      </c>
      <c r="J13" s="15">
        <v>0</v>
      </c>
      <c r="K13" s="15">
        <v>0</v>
      </c>
      <c r="L13" s="15">
        <v>44.59</v>
      </c>
      <c r="M13" s="15">
        <v>230.37</v>
      </c>
      <c r="N13" s="15">
        <v>103.73</v>
      </c>
      <c r="O13" s="16"/>
      <c r="P13" s="5"/>
      <c r="Q13" s="15">
        <f>G13*I13</f>
        <v>1625.94</v>
      </c>
      <c r="R13" s="15">
        <f>G13*J13</f>
        <v>0</v>
      </c>
      <c r="S13" s="15">
        <f>G13*K13</f>
        <v>0</v>
      </c>
      <c r="T13" s="15">
        <f>G13*L13</f>
        <v>267.54000000000002</v>
      </c>
      <c r="U13" s="15">
        <f>G13*M13</f>
        <v>1382.22</v>
      </c>
      <c r="V13" s="15">
        <f>G13*N13</f>
        <v>622.38</v>
      </c>
      <c r="W13" s="17">
        <f>G13*O13</f>
        <v>0</v>
      </c>
      <c r="X13" s="16">
        <f>ROUND(W13,2)</f>
        <v>0</v>
      </c>
      <c r="AA13" s="2">
        <v>649.67999999999995</v>
      </c>
      <c r="AB13" s="3">
        <v>3898.08</v>
      </c>
    </row>
    <row r="14" spans="1:28" ht="12.75" x14ac:dyDescent="0.2">
      <c r="A14" s="5"/>
      <c r="B14" s="5"/>
      <c r="C14" s="5"/>
      <c r="D14" s="5"/>
      <c r="E14" s="5"/>
      <c r="F14" s="21" t="s">
        <v>43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18">
        <f t="shared" ref="Q14:X14" si="1">SUM(Q13)</f>
        <v>1625.94</v>
      </c>
      <c r="R14" s="18">
        <f t="shared" si="1"/>
        <v>0</v>
      </c>
      <c r="S14" s="18">
        <f t="shared" si="1"/>
        <v>0</v>
      </c>
      <c r="T14" s="18">
        <f t="shared" si="1"/>
        <v>267.54000000000002</v>
      </c>
      <c r="U14" s="18">
        <f t="shared" si="1"/>
        <v>1382.22</v>
      </c>
      <c r="V14" s="18">
        <f t="shared" si="1"/>
        <v>622.38</v>
      </c>
      <c r="W14" s="19">
        <f t="shared" si="1"/>
        <v>0</v>
      </c>
      <c r="X14" s="20">
        <f t="shared" si="1"/>
        <v>0</v>
      </c>
      <c r="AB14" s="4">
        <v>3898.08</v>
      </c>
    </row>
    <row r="15" spans="1:28" ht="12.75" x14ac:dyDescent="0.2">
      <c r="A15" s="21" t="s">
        <v>48</v>
      </c>
      <c r="B15" s="22"/>
      <c r="C15" s="23" t="s">
        <v>49</v>
      </c>
      <c r="D15" s="22"/>
      <c r="E15" s="22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8" x14ac:dyDescent="0.2">
      <c r="A16" s="10">
        <v>40</v>
      </c>
      <c r="B16" s="11" t="s">
        <v>50</v>
      </c>
      <c r="C16" s="11" t="s">
        <v>37</v>
      </c>
      <c r="D16" s="12" t="s">
        <v>51</v>
      </c>
      <c r="E16" s="5"/>
      <c r="F16" s="13" t="s">
        <v>42</v>
      </c>
      <c r="G16" s="14">
        <v>6</v>
      </c>
      <c r="H16" s="5"/>
      <c r="I16" s="15">
        <v>106.36</v>
      </c>
      <c r="J16" s="15">
        <v>2366.4</v>
      </c>
      <c r="K16" s="15">
        <v>0</v>
      </c>
      <c r="L16" s="15">
        <v>150.99</v>
      </c>
      <c r="M16" s="15">
        <v>187.87</v>
      </c>
      <c r="N16" s="15">
        <v>84.59</v>
      </c>
      <c r="O16" s="16"/>
      <c r="P16" s="5"/>
      <c r="Q16" s="15">
        <f t="shared" ref="Q16:Q22" si="2">G16*I16</f>
        <v>638.16</v>
      </c>
      <c r="R16" s="15">
        <f t="shared" ref="R16:R22" si="3">G16*J16</f>
        <v>14198.400000000001</v>
      </c>
      <c r="S16" s="15">
        <f t="shared" ref="S16:S22" si="4">G16*K16</f>
        <v>0</v>
      </c>
      <c r="T16" s="15">
        <f t="shared" ref="T16:T22" si="5">G16*L16</f>
        <v>905.94</v>
      </c>
      <c r="U16" s="15">
        <f t="shared" ref="U16:U22" si="6">G16*M16</f>
        <v>1127.22</v>
      </c>
      <c r="V16" s="15">
        <f t="shared" ref="V16:V22" si="7">G16*N16</f>
        <v>507.54</v>
      </c>
      <c r="W16" s="17">
        <f t="shared" ref="W16:W22" si="8">G16*O16</f>
        <v>0</v>
      </c>
      <c r="X16" s="16">
        <f t="shared" ref="X16:X22" si="9">ROUND(W16,2)</f>
        <v>0</v>
      </c>
      <c r="AA16" s="2">
        <v>2896.21</v>
      </c>
      <c r="AB16" s="3">
        <v>17377.259999999998</v>
      </c>
    </row>
    <row r="17" spans="1:28" ht="96" x14ac:dyDescent="0.2">
      <c r="A17" s="10">
        <v>50</v>
      </c>
      <c r="B17" s="11" t="s">
        <v>52</v>
      </c>
      <c r="C17" s="11" t="s">
        <v>53</v>
      </c>
      <c r="D17" s="12" t="s">
        <v>54</v>
      </c>
      <c r="E17" s="5"/>
      <c r="F17" s="13" t="s">
        <v>42</v>
      </c>
      <c r="G17" s="14">
        <v>1</v>
      </c>
      <c r="H17" s="5"/>
      <c r="I17" s="15">
        <v>0</v>
      </c>
      <c r="J17" s="15">
        <v>38200</v>
      </c>
      <c r="K17" s="15">
        <v>0</v>
      </c>
      <c r="L17" s="15">
        <v>0</v>
      </c>
      <c r="M17" s="15">
        <v>0</v>
      </c>
      <c r="N17" s="15">
        <v>0</v>
      </c>
      <c r="O17" s="16"/>
      <c r="P17" s="5"/>
      <c r="Q17" s="15">
        <f t="shared" si="2"/>
        <v>0</v>
      </c>
      <c r="R17" s="15">
        <f t="shared" si="3"/>
        <v>38200</v>
      </c>
      <c r="S17" s="15">
        <f t="shared" si="4"/>
        <v>0</v>
      </c>
      <c r="T17" s="15">
        <f t="shared" si="5"/>
        <v>0</v>
      </c>
      <c r="U17" s="15">
        <f t="shared" si="6"/>
        <v>0</v>
      </c>
      <c r="V17" s="15">
        <f t="shared" si="7"/>
        <v>0</v>
      </c>
      <c r="W17" s="17">
        <f t="shared" si="8"/>
        <v>0</v>
      </c>
      <c r="X17" s="16">
        <f t="shared" si="9"/>
        <v>0</v>
      </c>
      <c r="AA17" s="2">
        <v>38200</v>
      </c>
      <c r="AB17" s="3">
        <v>38200</v>
      </c>
    </row>
    <row r="18" spans="1:28" ht="36" x14ac:dyDescent="0.2">
      <c r="A18" s="10">
        <v>60</v>
      </c>
      <c r="B18" s="11" t="s">
        <v>52</v>
      </c>
      <c r="C18" s="11" t="s">
        <v>53</v>
      </c>
      <c r="D18" s="12" t="s">
        <v>55</v>
      </c>
      <c r="E18" s="5"/>
      <c r="F18" s="13" t="s">
        <v>42</v>
      </c>
      <c r="G18" s="14">
        <v>1</v>
      </c>
      <c r="H18" s="5"/>
      <c r="I18" s="15">
        <v>0</v>
      </c>
      <c r="J18" s="15">
        <v>17600</v>
      </c>
      <c r="K18" s="15">
        <v>0</v>
      </c>
      <c r="L18" s="15">
        <v>0</v>
      </c>
      <c r="M18" s="15">
        <v>0</v>
      </c>
      <c r="N18" s="15">
        <v>0</v>
      </c>
      <c r="O18" s="16"/>
      <c r="P18" s="5"/>
      <c r="Q18" s="15">
        <f t="shared" si="2"/>
        <v>0</v>
      </c>
      <c r="R18" s="15">
        <f t="shared" si="3"/>
        <v>17600</v>
      </c>
      <c r="S18" s="15">
        <f t="shared" si="4"/>
        <v>0</v>
      </c>
      <c r="T18" s="15">
        <f t="shared" si="5"/>
        <v>0</v>
      </c>
      <c r="U18" s="15">
        <f t="shared" si="6"/>
        <v>0</v>
      </c>
      <c r="V18" s="15">
        <f t="shared" si="7"/>
        <v>0</v>
      </c>
      <c r="W18" s="17">
        <f t="shared" si="8"/>
        <v>0</v>
      </c>
      <c r="X18" s="16">
        <f t="shared" si="9"/>
        <v>0</v>
      </c>
      <c r="AA18" s="2">
        <v>17600</v>
      </c>
      <c r="AB18" s="3">
        <v>17600</v>
      </c>
    </row>
    <row r="19" spans="1:28" x14ac:dyDescent="0.2">
      <c r="A19" s="10">
        <v>70</v>
      </c>
      <c r="B19" s="11" t="s">
        <v>52</v>
      </c>
      <c r="C19" s="11" t="s">
        <v>53</v>
      </c>
      <c r="D19" s="12" t="s">
        <v>56</v>
      </c>
      <c r="E19" s="5"/>
      <c r="F19" s="13" t="s">
        <v>42</v>
      </c>
      <c r="G19" s="14">
        <v>6</v>
      </c>
      <c r="H19" s="5"/>
      <c r="I19" s="15">
        <v>0</v>
      </c>
      <c r="J19" s="15">
        <v>200</v>
      </c>
      <c r="K19" s="15">
        <v>0</v>
      </c>
      <c r="L19" s="15">
        <v>0</v>
      </c>
      <c r="M19" s="15">
        <v>0</v>
      </c>
      <c r="N19" s="15">
        <v>0</v>
      </c>
      <c r="O19" s="16"/>
      <c r="P19" s="5"/>
      <c r="Q19" s="15">
        <f t="shared" si="2"/>
        <v>0</v>
      </c>
      <c r="R19" s="15">
        <f t="shared" si="3"/>
        <v>1200</v>
      </c>
      <c r="S19" s="15">
        <f t="shared" si="4"/>
        <v>0</v>
      </c>
      <c r="T19" s="15">
        <f t="shared" si="5"/>
        <v>0</v>
      </c>
      <c r="U19" s="15">
        <f t="shared" si="6"/>
        <v>0</v>
      </c>
      <c r="V19" s="15">
        <f t="shared" si="7"/>
        <v>0</v>
      </c>
      <c r="W19" s="17">
        <f t="shared" si="8"/>
        <v>0</v>
      </c>
      <c r="X19" s="16">
        <f t="shared" si="9"/>
        <v>0</v>
      </c>
      <c r="AA19" s="2">
        <v>200</v>
      </c>
      <c r="AB19" s="3">
        <v>1200</v>
      </c>
    </row>
    <row r="20" spans="1:28" ht="24" x14ac:dyDescent="0.2">
      <c r="A20" s="10">
        <v>80</v>
      </c>
      <c r="B20" s="11" t="s">
        <v>52</v>
      </c>
      <c r="C20" s="11" t="s">
        <v>53</v>
      </c>
      <c r="D20" s="12" t="s">
        <v>57</v>
      </c>
      <c r="E20" s="5"/>
      <c r="F20" s="13" t="s">
        <v>42</v>
      </c>
      <c r="G20" s="14">
        <v>1</v>
      </c>
      <c r="H20" s="5"/>
      <c r="I20" s="15">
        <v>0</v>
      </c>
      <c r="J20" s="15">
        <v>4800</v>
      </c>
      <c r="K20" s="15">
        <v>0</v>
      </c>
      <c r="L20" s="15">
        <v>0</v>
      </c>
      <c r="M20" s="15">
        <v>0</v>
      </c>
      <c r="N20" s="15">
        <v>0</v>
      </c>
      <c r="O20" s="16"/>
      <c r="P20" s="5"/>
      <c r="Q20" s="15">
        <f t="shared" si="2"/>
        <v>0</v>
      </c>
      <c r="R20" s="15">
        <f t="shared" si="3"/>
        <v>4800</v>
      </c>
      <c r="S20" s="15">
        <f t="shared" si="4"/>
        <v>0</v>
      </c>
      <c r="T20" s="15">
        <f t="shared" si="5"/>
        <v>0</v>
      </c>
      <c r="U20" s="15">
        <f t="shared" si="6"/>
        <v>0</v>
      </c>
      <c r="V20" s="15">
        <f t="shared" si="7"/>
        <v>0</v>
      </c>
      <c r="W20" s="17">
        <f t="shared" si="8"/>
        <v>0</v>
      </c>
      <c r="X20" s="16">
        <f t="shared" si="9"/>
        <v>0</v>
      </c>
      <c r="AA20" s="2">
        <v>4800</v>
      </c>
      <c r="AB20" s="3">
        <v>4800</v>
      </c>
    </row>
    <row r="21" spans="1:28" ht="24" x14ac:dyDescent="0.2">
      <c r="A21" s="10">
        <v>90</v>
      </c>
      <c r="B21" s="11" t="s">
        <v>58</v>
      </c>
      <c r="C21" s="11" t="s">
        <v>53</v>
      </c>
      <c r="D21" s="12" t="s">
        <v>59</v>
      </c>
      <c r="E21" s="5"/>
      <c r="F21" s="13" t="s">
        <v>39</v>
      </c>
      <c r="G21" s="14">
        <v>42</v>
      </c>
      <c r="H21" s="5"/>
      <c r="I21" s="15">
        <v>2.19</v>
      </c>
      <c r="J21" s="15">
        <v>0</v>
      </c>
      <c r="K21" s="15">
        <v>0</v>
      </c>
      <c r="L21" s="15">
        <v>0</v>
      </c>
      <c r="M21" s="15">
        <v>1.6</v>
      </c>
      <c r="N21" s="15">
        <v>0.72</v>
      </c>
      <c r="O21" s="16"/>
      <c r="P21" s="5"/>
      <c r="Q21" s="15">
        <f t="shared" si="2"/>
        <v>91.98</v>
      </c>
      <c r="R21" s="15">
        <f t="shared" si="3"/>
        <v>0</v>
      </c>
      <c r="S21" s="15">
        <f t="shared" si="4"/>
        <v>0</v>
      </c>
      <c r="T21" s="15">
        <f t="shared" si="5"/>
        <v>0</v>
      </c>
      <c r="U21" s="15">
        <f t="shared" si="6"/>
        <v>67.2</v>
      </c>
      <c r="V21" s="15">
        <f t="shared" si="7"/>
        <v>30.24</v>
      </c>
      <c r="W21" s="17">
        <f t="shared" si="8"/>
        <v>0</v>
      </c>
      <c r="X21" s="16">
        <f t="shared" si="9"/>
        <v>0</v>
      </c>
      <c r="AA21" s="2">
        <v>4.51</v>
      </c>
      <c r="AB21" s="3">
        <v>189.42</v>
      </c>
    </row>
    <row r="22" spans="1:28" ht="24" x14ac:dyDescent="0.2">
      <c r="A22" s="10">
        <v>100</v>
      </c>
      <c r="B22" s="11" t="s">
        <v>60</v>
      </c>
      <c r="C22" s="11" t="s">
        <v>53</v>
      </c>
      <c r="D22" s="12" t="s">
        <v>61</v>
      </c>
      <c r="E22" s="5"/>
      <c r="F22" s="13" t="s">
        <v>62</v>
      </c>
      <c r="G22" s="14">
        <v>1</v>
      </c>
      <c r="H22" s="5"/>
      <c r="I22" s="15">
        <v>5721</v>
      </c>
      <c r="J22" s="15">
        <v>0</v>
      </c>
      <c r="K22" s="15">
        <v>0</v>
      </c>
      <c r="L22" s="15">
        <v>0</v>
      </c>
      <c r="M22" s="15">
        <v>3998.98</v>
      </c>
      <c r="N22" s="15">
        <v>1846.8</v>
      </c>
      <c r="O22" s="16"/>
      <c r="P22" s="5"/>
      <c r="Q22" s="15">
        <f t="shared" si="2"/>
        <v>5721</v>
      </c>
      <c r="R22" s="15">
        <f t="shared" si="3"/>
        <v>0</v>
      </c>
      <c r="S22" s="15">
        <f t="shared" si="4"/>
        <v>0</v>
      </c>
      <c r="T22" s="15">
        <f t="shared" si="5"/>
        <v>0</v>
      </c>
      <c r="U22" s="15">
        <f t="shared" si="6"/>
        <v>3998.98</v>
      </c>
      <c r="V22" s="15">
        <f t="shared" si="7"/>
        <v>1846.8</v>
      </c>
      <c r="W22" s="17">
        <f t="shared" si="8"/>
        <v>0</v>
      </c>
      <c r="X22" s="16">
        <f t="shared" si="9"/>
        <v>0</v>
      </c>
      <c r="AA22" s="2">
        <v>11566.78</v>
      </c>
      <c r="AB22" s="3">
        <v>11566.78</v>
      </c>
    </row>
    <row r="23" spans="1:28" ht="12.75" x14ac:dyDescent="0.2">
      <c r="A23" s="5"/>
      <c r="B23" s="5"/>
      <c r="C23" s="5"/>
      <c r="D23" s="5"/>
      <c r="E23" s="5"/>
      <c r="F23" s="21" t="s">
        <v>43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18">
        <f t="shared" ref="Q23:X23" si="10">SUM(Q16:Q22)</f>
        <v>6451.14</v>
      </c>
      <c r="R23" s="18">
        <f t="shared" si="10"/>
        <v>75998.399999999994</v>
      </c>
      <c r="S23" s="18">
        <f t="shared" si="10"/>
        <v>0</v>
      </c>
      <c r="T23" s="18">
        <f t="shared" si="10"/>
        <v>905.94</v>
      </c>
      <c r="U23" s="18">
        <f t="shared" si="10"/>
        <v>5193.3999999999996</v>
      </c>
      <c r="V23" s="18">
        <f t="shared" si="10"/>
        <v>2384.58</v>
      </c>
      <c r="W23" s="19">
        <f t="shared" si="10"/>
        <v>0</v>
      </c>
      <c r="X23" s="20">
        <f>SUM(X16:X22)</f>
        <v>0</v>
      </c>
      <c r="AB23" s="4">
        <v>90933.46</v>
      </c>
    </row>
    <row r="24" spans="1:28" ht="12.75" x14ac:dyDescent="0.2">
      <c r="A24" s="5"/>
      <c r="B24" s="5"/>
      <c r="C24" s="5"/>
      <c r="D24" s="5"/>
      <c r="E24" s="5"/>
      <c r="F24" s="21" t="s">
        <v>63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18">
        <f t="shared" ref="Q24:X24" si="11">SUM(Q11,Q14,Q23)</f>
        <v>10714.2</v>
      </c>
      <c r="R24" s="18">
        <f t="shared" si="11"/>
        <v>84993.12</v>
      </c>
      <c r="S24" s="18">
        <f t="shared" si="11"/>
        <v>0</v>
      </c>
      <c r="T24" s="18">
        <f t="shared" si="11"/>
        <v>2130.6000000000004</v>
      </c>
      <c r="U24" s="18">
        <f t="shared" si="11"/>
        <v>9199.42</v>
      </c>
      <c r="V24" s="18">
        <f t="shared" si="11"/>
        <v>4186.68</v>
      </c>
      <c r="W24" s="19">
        <f t="shared" si="11"/>
        <v>0</v>
      </c>
      <c r="X24" s="20">
        <f>SUM(X11,X14,X23)</f>
        <v>0</v>
      </c>
      <c r="AB24" s="4">
        <v>111224.02</v>
      </c>
    </row>
    <row r="25" spans="1:28" ht="12.75" x14ac:dyDescent="0.2">
      <c r="F25" s="21" t="s">
        <v>64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18">
        <f t="shared" ref="Q25" si="12">SUM(Q12,Q15,Q24)</f>
        <v>10714.2</v>
      </c>
      <c r="R25" s="18">
        <f t="shared" ref="R25" si="13">SUM(R12,R15,R24)</f>
        <v>84993.12</v>
      </c>
      <c r="S25" s="18">
        <f t="shared" ref="S25" si="14">SUM(S12,S15,S24)</f>
        <v>0</v>
      </c>
      <c r="T25" s="18">
        <f t="shared" ref="T25" si="15">SUM(T12,T15,T24)</f>
        <v>2130.6000000000004</v>
      </c>
      <c r="U25" s="18">
        <f t="shared" ref="U25" si="16">SUM(U12,U15,U24)</f>
        <v>9199.42</v>
      </c>
      <c r="V25" s="18">
        <f t="shared" ref="V25" si="17">SUM(V12,V15,V24)</f>
        <v>4186.68</v>
      </c>
      <c r="W25" s="19">
        <f t="shared" ref="W25" si="18">SUM(W12,W15,W24)</f>
        <v>0</v>
      </c>
      <c r="X25" s="20">
        <f>X24*1.23</f>
        <v>0</v>
      </c>
    </row>
  </sheetData>
  <mergeCells count="19">
    <mergeCell ref="F25:P25"/>
    <mergeCell ref="A1:E1"/>
    <mergeCell ref="B2:E2"/>
    <mergeCell ref="B3:E3"/>
    <mergeCell ref="B4:E4"/>
    <mergeCell ref="A6:B6"/>
    <mergeCell ref="C6:E6"/>
    <mergeCell ref="A7:B7"/>
    <mergeCell ref="C7:E7"/>
    <mergeCell ref="A8:B8"/>
    <mergeCell ref="C8:E8"/>
    <mergeCell ref="F11:P11"/>
    <mergeCell ref="F23:P23"/>
    <mergeCell ref="F24:P24"/>
    <mergeCell ref="A12:B12"/>
    <mergeCell ref="C12:E12"/>
    <mergeCell ref="F14:P14"/>
    <mergeCell ref="A15:B15"/>
    <mergeCell ref="C15:E15"/>
  </mergeCells>
  <pageMargins left="0.25" right="0.25" top="0.5" bottom="0.75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Krzyżaniak</dc:creator>
  <cp:lastModifiedBy>Tomasz Krzyżaniak</cp:lastModifiedBy>
  <dcterms:created xsi:type="dcterms:W3CDTF">2026-09-23T12:55:53Z</dcterms:created>
  <dcterms:modified xsi:type="dcterms:W3CDTF">2026-09-24T05:40:10Z</dcterms:modified>
</cp:coreProperties>
</file>