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zej Sz\Desktop\postępowania\2023\RITS.342.1.2023_akustyka_Dolska\"/>
    </mc:Choice>
  </mc:AlternateContent>
  <bookViews>
    <workbookView xWindow="0" yWindow="0" windowWidth="4644" windowHeight="6564"/>
  </bookViews>
  <sheets>
    <sheet name="Kosztorys" sheetId="1" r:id="rId1"/>
  </sheets>
  <calcPr calcId="152511"/>
</workbook>
</file>

<file path=xl/calcChain.xml><?xml version="1.0" encoding="utf-8"?>
<calcChain xmlns="http://schemas.openxmlformats.org/spreadsheetml/2006/main">
  <c r="Q92" i="1" l="1"/>
  <c r="R92" i="1"/>
  <c r="S92" i="1"/>
  <c r="T92" i="1"/>
  <c r="U92" i="1"/>
  <c r="V92" i="1"/>
  <c r="W92" i="1"/>
  <c r="Q93" i="1"/>
  <c r="R93" i="1"/>
  <c r="S93" i="1"/>
  <c r="T93" i="1"/>
  <c r="U93" i="1"/>
  <c r="V93" i="1"/>
  <c r="W93" i="1"/>
  <c r="V87" i="1"/>
  <c r="U87" i="1"/>
  <c r="T87" i="1"/>
  <c r="S87" i="1"/>
  <c r="R87" i="1"/>
  <c r="Q87" i="1"/>
  <c r="W87" i="1"/>
  <c r="X87" i="1" s="1"/>
  <c r="V86" i="1"/>
  <c r="U86" i="1"/>
  <c r="T86" i="1"/>
  <c r="S86" i="1"/>
  <c r="R86" i="1"/>
  <c r="Q86" i="1"/>
  <c r="W86" i="1"/>
  <c r="X86" i="1" s="1"/>
  <c r="V85" i="1"/>
  <c r="U85" i="1"/>
  <c r="T85" i="1"/>
  <c r="S85" i="1"/>
  <c r="R85" i="1"/>
  <c r="Q85" i="1"/>
  <c r="W85" i="1"/>
  <c r="X85" i="1" s="1"/>
  <c r="V84" i="1"/>
  <c r="U84" i="1"/>
  <c r="T84" i="1"/>
  <c r="S84" i="1"/>
  <c r="R84" i="1"/>
  <c r="Q84" i="1"/>
  <c r="W84" i="1"/>
  <c r="X84" i="1" s="1"/>
  <c r="V83" i="1"/>
  <c r="U83" i="1"/>
  <c r="T83" i="1"/>
  <c r="S83" i="1"/>
  <c r="R83" i="1"/>
  <c r="Q83" i="1"/>
  <c r="W83" i="1"/>
  <c r="X83" i="1" s="1"/>
  <c r="V82" i="1"/>
  <c r="U82" i="1"/>
  <c r="T82" i="1"/>
  <c r="S82" i="1"/>
  <c r="R82" i="1"/>
  <c r="Q82" i="1"/>
  <c r="W82" i="1"/>
  <c r="X82" i="1" s="1"/>
  <c r="V81" i="1"/>
  <c r="V88" i="1" s="1"/>
  <c r="U81" i="1"/>
  <c r="U88" i="1" s="1"/>
  <c r="T81" i="1"/>
  <c r="T88" i="1" s="1"/>
  <c r="S81" i="1"/>
  <c r="S88" i="1" s="1"/>
  <c r="R81" i="1"/>
  <c r="R88" i="1" s="1"/>
  <c r="Q81" i="1"/>
  <c r="Q88" i="1" s="1"/>
  <c r="W81" i="1"/>
  <c r="V77" i="1"/>
  <c r="U77" i="1"/>
  <c r="T77" i="1"/>
  <c r="S77" i="1"/>
  <c r="R77" i="1"/>
  <c r="Q77" i="1"/>
  <c r="W77" i="1"/>
  <c r="X77" i="1" s="1"/>
  <c r="V76" i="1"/>
  <c r="U76" i="1"/>
  <c r="T76" i="1"/>
  <c r="S76" i="1"/>
  <c r="R76" i="1"/>
  <c r="Q76" i="1"/>
  <c r="W76" i="1"/>
  <c r="X76" i="1" s="1"/>
  <c r="V75" i="1"/>
  <c r="U75" i="1"/>
  <c r="T75" i="1"/>
  <c r="S75" i="1"/>
  <c r="R75" i="1"/>
  <c r="Q75" i="1"/>
  <c r="W75" i="1"/>
  <c r="X75" i="1" s="1"/>
  <c r="W74" i="1"/>
  <c r="X74" i="1" s="1"/>
  <c r="V74" i="1"/>
  <c r="U74" i="1"/>
  <c r="T74" i="1"/>
  <c r="S74" i="1"/>
  <c r="R74" i="1"/>
  <c r="Q74" i="1"/>
  <c r="V73" i="1"/>
  <c r="U73" i="1"/>
  <c r="T73" i="1"/>
  <c r="S73" i="1"/>
  <c r="R73" i="1"/>
  <c r="Q73" i="1"/>
  <c r="W73" i="1"/>
  <c r="X73" i="1" s="1"/>
  <c r="W72" i="1"/>
  <c r="V72" i="1"/>
  <c r="V78" i="1" s="1"/>
  <c r="U72" i="1"/>
  <c r="U78" i="1" s="1"/>
  <c r="T72" i="1"/>
  <c r="T78" i="1" s="1"/>
  <c r="S72" i="1"/>
  <c r="S78" i="1" s="1"/>
  <c r="R72" i="1"/>
  <c r="R78" i="1" s="1"/>
  <c r="Q72" i="1"/>
  <c r="Q78" i="1" s="1"/>
  <c r="V68" i="1"/>
  <c r="U68" i="1"/>
  <c r="T68" i="1"/>
  <c r="S68" i="1"/>
  <c r="R68" i="1"/>
  <c r="Q68" i="1"/>
  <c r="W68" i="1"/>
  <c r="X68" i="1" s="1"/>
  <c r="V67" i="1"/>
  <c r="V69" i="1" s="1"/>
  <c r="U67" i="1"/>
  <c r="U69" i="1" s="1"/>
  <c r="T67" i="1"/>
  <c r="T69" i="1" s="1"/>
  <c r="S67" i="1"/>
  <c r="S69" i="1" s="1"/>
  <c r="R67" i="1"/>
  <c r="R69" i="1" s="1"/>
  <c r="Q67" i="1"/>
  <c r="Q69" i="1" s="1"/>
  <c r="W67" i="1"/>
  <c r="V63" i="1"/>
  <c r="U63" i="1"/>
  <c r="T63" i="1"/>
  <c r="S63" i="1"/>
  <c r="R63" i="1"/>
  <c r="Q63" i="1"/>
  <c r="W63" i="1"/>
  <c r="X63" i="1" s="1"/>
  <c r="V62" i="1"/>
  <c r="U62" i="1"/>
  <c r="T62" i="1"/>
  <c r="S62" i="1"/>
  <c r="R62" i="1"/>
  <c r="Q62" i="1"/>
  <c r="W62" i="1"/>
  <c r="X62" i="1" s="1"/>
  <c r="V61" i="1"/>
  <c r="V64" i="1" s="1"/>
  <c r="U61" i="1"/>
  <c r="U64" i="1" s="1"/>
  <c r="T61" i="1"/>
  <c r="T64" i="1" s="1"/>
  <c r="S61" i="1"/>
  <c r="S64" i="1" s="1"/>
  <c r="R61" i="1"/>
  <c r="R64" i="1" s="1"/>
  <c r="Q61" i="1"/>
  <c r="Q64" i="1" s="1"/>
  <c r="W61" i="1"/>
  <c r="V57" i="1"/>
  <c r="U57" i="1"/>
  <c r="T57" i="1"/>
  <c r="S57" i="1"/>
  <c r="R57" i="1"/>
  <c r="Q57" i="1"/>
  <c r="W57" i="1"/>
  <c r="X57" i="1" s="1"/>
  <c r="V56" i="1"/>
  <c r="U56" i="1"/>
  <c r="T56" i="1"/>
  <c r="S56" i="1"/>
  <c r="R56" i="1"/>
  <c r="Q56" i="1"/>
  <c r="W56" i="1"/>
  <c r="X56" i="1" s="1"/>
  <c r="V55" i="1"/>
  <c r="U55" i="1"/>
  <c r="T55" i="1"/>
  <c r="S55" i="1"/>
  <c r="R55" i="1"/>
  <c r="Q55" i="1"/>
  <c r="W55" i="1"/>
  <c r="X55" i="1" s="1"/>
  <c r="V54" i="1"/>
  <c r="U54" i="1"/>
  <c r="T54" i="1"/>
  <c r="S54" i="1"/>
  <c r="R54" i="1"/>
  <c r="Q54" i="1"/>
  <c r="W54" i="1"/>
  <c r="X54" i="1" s="1"/>
  <c r="V53" i="1"/>
  <c r="V58" i="1" s="1"/>
  <c r="U53" i="1"/>
  <c r="U58" i="1" s="1"/>
  <c r="T53" i="1"/>
  <c r="T58" i="1" s="1"/>
  <c r="S53" i="1"/>
  <c r="S58" i="1" s="1"/>
  <c r="R53" i="1"/>
  <c r="R58" i="1" s="1"/>
  <c r="Q53" i="1"/>
  <c r="Q58" i="1" s="1"/>
  <c r="W53" i="1"/>
  <c r="V49" i="1"/>
  <c r="U49" i="1"/>
  <c r="T49" i="1"/>
  <c r="S49" i="1"/>
  <c r="R49" i="1"/>
  <c r="Q49" i="1"/>
  <c r="W49" i="1"/>
  <c r="X49" i="1" s="1"/>
  <c r="V48" i="1"/>
  <c r="U48" i="1"/>
  <c r="T48" i="1"/>
  <c r="S48" i="1"/>
  <c r="R48" i="1"/>
  <c r="Q48" i="1"/>
  <c r="W48" i="1"/>
  <c r="X48" i="1" s="1"/>
  <c r="V47" i="1"/>
  <c r="U47" i="1"/>
  <c r="T47" i="1"/>
  <c r="S47" i="1"/>
  <c r="R47" i="1"/>
  <c r="Q47" i="1"/>
  <c r="W47" i="1"/>
  <c r="X47" i="1" s="1"/>
  <c r="V46" i="1"/>
  <c r="V50" i="1" s="1"/>
  <c r="U46" i="1"/>
  <c r="U50" i="1" s="1"/>
  <c r="T46" i="1"/>
  <c r="T50" i="1" s="1"/>
  <c r="S46" i="1"/>
  <c r="S50" i="1" s="1"/>
  <c r="R46" i="1"/>
  <c r="R50" i="1" s="1"/>
  <c r="Q46" i="1"/>
  <c r="Q50" i="1" s="1"/>
  <c r="W46" i="1"/>
  <c r="V42" i="1"/>
  <c r="U42" i="1"/>
  <c r="T42" i="1"/>
  <c r="S42" i="1"/>
  <c r="R42" i="1"/>
  <c r="Q42" i="1"/>
  <c r="W42" i="1"/>
  <c r="X42" i="1" s="1"/>
  <c r="V41" i="1"/>
  <c r="U41" i="1"/>
  <c r="T41" i="1"/>
  <c r="S41" i="1"/>
  <c r="R41" i="1"/>
  <c r="Q41" i="1"/>
  <c r="W41" i="1"/>
  <c r="X41" i="1" s="1"/>
  <c r="V40" i="1"/>
  <c r="U40" i="1"/>
  <c r="T40" i="1"/>
  <c r="S40" i="1"/>
  <c r="R40" i="1"/>
  <c r="Q40" i="1"/>
  <c r="W40" i="1"/>
  <c r="X40" i="1" s="1"/>
  <c r="V39" i="1"/>
  <c r="U39" i="1"/>
  <c r="T39" i="1"/>
  <c r="S39" i="1"/>
  <c r="R39" i="1"/>
  <c r="Q39" i="1"/>
  <c r="W39" i="1"/>
  <c r="X39" i="1" s="1"/>
  <c r="V38" i="1"/>
  <c r="U38" i="1"/>
  <c r="T38" i="1"/>
  <c r="S38" i="1"/>
  <c r="R38" i="1"/>
  <c r="Q38" i="1"/>
  <c r="W38" i="1"/>
  <c r="X38" i="1" s="1"/>
  <c r="V37" i="1"/>
  <c r="U37" i="1"/>
  <c r="T37" i="1"/>
  <c r="S37" i="1"/>
  <c r="R37" i="1"/>
  <c r="Q37" i="1"/>
  <c r="W37" i="1"/>
  <c r="X37" i="1" s="1"/>
  <c r="V36" i="1"/>
  <c r="U36" i="1"/>
  <c r="T36" i="1"/>
  <c r="S36" i="1"/>
  <c r="R36" i="1"/>
  <c r="Q36" i="1"/>
  <c r="W36" i="1"/>
  <c r="X36" i="1" s="1"/>
  <c r="V35" i="1"/>
  <c r="V43" i="1" s="1"/>
  <c r="U35" i="1"/>
  <c r="U43" i="1" s="1"/>
  <c r="T35" i="1"/>
  <c r="T43" i="1" s="1"/>
  <c r="S35" i="1"/>
  <c r="S43" i="1" s="1"/>
  <c r="R35" i="1"/>
  <c r="R43" i="1" s="1"/>
  <c r="Q35" i="1"/>
  <c r="Q43" i="1" s="1"/>
  <c r="W35" i="1"/>
  <c r="V29" i="1"/>
  <c r="U29" i="1"/>
  <c r="T29" i="1"/>
  <c r="S29" i="1"/>
  <c r="R29" i="1"/>
  <c r="Q29" i="1"/>
  <c r="W29" i="1"/>
  <c r="X29" i="1" s="1"/>
  <c r="V28" i="1"/>
  <c r="U28" i="1"/>
  <c r="T28" i="1"/>
  <c r="S28" i="1"/>
  <c r="R28" i="1"/>
  <c r="Q28" i="1"/>
  <c r="W28" i="1"/>
  <c r="X28" i="1" s="1"/>
  <c r="V27" i="1"/>
  <c r="U27" i="1"/>
  <c r="T27" i="1"/>
  <c r="S27" i="1"/>
  <c r="R27" i="1"/>
  <c r="Q27" i="1"/>
  <c r="W27" i="1"/>
  <c r="X27" i="1" s="1"/>
  <c r="V26" i="1"/>
  <c r="U26" i="1"/>
  <c r="T26" i="1"/>
  <c r="S26" i="1"/>
  <c r="R26" i="1"/>
  <c r="Q26" i="1"/>
  <c r="W26" i="1"/>
  <c r="X26" i="1" s="1"/>
  <c r="W25" i="1"/>
  <c r="X25" i="1" s="1"/>
  <c r="V25" i="1"/>
  <c r="U25" i="1"/>
  <c r="T25" i="1"/>
  <c r="S25" i="1"/>
  <c r="R25" i="1"/>
  <c r="Q25" i="1"/>
  <c r="V24" i="1"/>
  <c r="U24" i="1"/>
  <c r="T24" i="1"/>
  <c r="S24" i="1"/>
  <c r="R24" i="1"/>
  <c r="Q24" i="1"/>
  <c r="W24" i="1"/>
  <c r="X24" i="1" s="1"/>
  <c r="V23" i="1"/>
  <c r="U23" i="1"/>
  <c r="T23" i="1"/>
  <c r="S23" i="1"/>
  <c r="R23" i="1"/>
  <c r="Q23" i="1"/>
  <c r="W23" i="1"/>
  <c r="X23" i="1" s="1"/>
  <c r="V22" i="1"/>
  <c r="U22" i="1"/>
  <c r="T22" i="1"/>
  <c r="S22" i="1"/>
  <c r="R22" i="1"/>
  <c r="Q22" i="1"/>
  <c r="W22" i="1"/>
  <c r="X22" i="1" s="1"/>
  <c r="W21" i="1"/>
  <c r="V21" i="1"/>
  <c r="V30" i="1" s="1"/>
  <c r="U21" i="1"/>
  <c r="U30" i="1" s="1"/>
  <c r="T21" i="1"/>
  <c r="T30" i="1" s="1"/>
  <c r="S21" i="1"/>
  <c r="S30" i="1" s="1"/>
  <c r="R21" i="1"/>
  <c r="R30" i="1" s="1"/>
  <c r="Q21" i="1"/>
  <c r="Q30" i="1" s="1"/>
  <c r="V17" i="1"/>
  <c r="U17" i="1"/>
  <c r="T17" i="1"/>
  <c r="S17" i="1"/>
  <c r="R17" i="1"/>
  <c r="Q17" i="1"/>
  <c r="W17" i="1"/>
  <c r="X17" i="1" s="1"/>
  <c r="V16" i="1"/>
  <c r="U16" i="1"/>
  <c r="T16" i="1"/>
  <c r="S16" i="1"/>
  <c r="R16" i="1"/>
  <c r="Q16" i="1"/>
  <c r="W16" i="1"/>
  <c r="X16" i="1" s="1"/>
  <c r="V15" i="1"/>
  <c r="U15" i="1"/>
  <c r="T15" i="1"/>
  <c r="S15" i="1"/>
  <c r="R15" i="1"/>
  <c r="Q15" i="1"/>
  <c r="W15" i="1"/>
  <c r="X15" i="1" s="1"/>
  <c r="W14" i="1"/>
  <c r="X14" i="1" s="1"/>
  <c r="V14" i="1"/>
  <c r="U14" i="1"/>
  <c r="T14" i="1"/>
  <c r="S14" i="1"/>
  <c r="R14" i="1"/>
  <c r="Q14" i="1"/>
  <c r="V13" i="1"/>
  <c r="V18" i="1" s="1"/>
  <c r="U13" i="1"/>
  <c r="U18" i="1" s="1"/>
  <c r="T13" i="1"/>
  <c r="T18" i="1" s="1"/>
  <c r="T91" i="1" s="1"/>
  <c r="S13" i="1"/>
  <c r="S18" i="1" s="1"/>
  <c r="R13" i="1"/>
  <c r="R18" i="1" s="1"/>
  <c r="Q13" i="1"/>
  <c r="Q18" i="1" s="1"/>
  <c r="W13" i="1"/>
  <c r="W64" i="1" l="1"/>
  <c r="X61" i="1"/>
  <c r="X64" i="1" s="1"/>
  <c r="U91" i="1"/>
  <c r="W50" i="1"/>
  <c r="X46" i="1"/>
  <c r="X50" i="1" s="1"/>
  <c r="X53" i="1"/>
  <c r="X58" i="1" s="1"/>
  <c r="W58" i="1"/>
  <c r="W69" i="1"/>
  <c r="X67" i="1"/>
  <c r="X69" i="1" s="1"/>
  <c r="R91" i="1"/>
  <c r="W78" i="1"/>
  <c r="W18" i="1"/>
  <c r="X13" i="1"/>
  <c r="X18" i="1" s="1"/>
  <c r="Q91" i="1"/>
  <c r="W43" i="1"/>
  <c r="X35" i="1"/>
  <c r="X43" i="1" s="1"/>
  <c r="V91" i="1"/>
  <c r="S91" i="1"/>
  <c r="W30" i="1"/>
  <c r="W88" i="1"/>
  <c r="X81" i="1"/>
  <c r="X88" i="1" s="1"/>
  <c r="X21" i="1"/>
  <c r="X30" i="1" s="1"/>
  <c r="X72" i="1"/>
  <c r="X78" i="1" s="1"/>
  <c r="W91" i="1" l="1"/>
  <c r="X91" i="1"/>
  <c r="X92" i="1" s="1"/>
  <c r="X93" i="1" s="1"/>
</calcChain>
</file>

<file path=xl/sharedStrings.xml><?xml version="1.0" encoding="utf-8"?>
<sst xmlns="http://schemas.openxmlformats.org/spreadsheetml/2006/main" count="260" uniqueCount="149">
  <si>
    <t>514-70-010 :  KOSZTORYS</t>
  </si>
  <si>
    <t>bud:</t>
  </si>
  <si>
    <t>Przebudowa drogowej sygnalizacji świetlnej</t>
  </si>
  <si>
    <t>ob:</t>
  </si>
  <si>
    <t>Skryżowanie ul.Piłsudskiego - Dolska</t>
  </si>
  <si>
    <t>rob:</t>
  </si>
  <si>
    <t>Poz</t>
  </si>
  <si>
    <t>Symbol</t>
  </si>
  <si>
    <t/>
  </si>
  <si>
    <t>Nazwa</t>
  </si>
  <si>
    <t>Jedn</t>
  </si>
  <si>
    <t>Ilość</t>
  </si>
  <si>
    <t>R j.</t>
  </si>
  <si>
    <t>M j.</t>
  </si>
  <si>
    <t>T j.</t>
  </si>
  <si>
    <t>S j.</t>
  </si>
  <si>
    <t>K j.</t>
  </si>
  <si>
    <t>Z j.</t>
  </si>
  <si>
    <t>Cena j.</t>
  </si>
  <si>
    <t>R</t>
  </si>
  <si>
    <t>M</t>
  </si>
  <si>
    <t>T</t>
  </si>
  <si>
    <t>S</t>
  </si>
  <si>
    <t>K</t>
  </si>
  <si>
    <t>Z</t>
  </si>
  <si>
    <t>Wartość (bez zaokr)</t>
  </si>
  <si>
    <t>Wartość</t>
  </si>
  <si>
    <t>Cena j.
(sykal)</t>
  </si>
  <si>
    <t>Wartość
(sykal)</t>
  </si>
  <si>
    <t>DZIAŁ  01</t>
  </si>
  <si>
    <t>Przygotowanie terenu pod budowę (STWiORB E-01.00.00)</t>
  </si>
  <si>
    <t>DZIAŁ  01.01</t>
  </si>
  <si>
    <t>Demontaż</t>
  </si>
  <si>
    <t>KNR  510-11-04-01-00</t>
  </si>
  <si>
    <t>E.01.00.00</t>
  </si>
  <si>
    <t>Demontaż latarni 2 komorowej</t>
  </si>
  <si>
    <t>szt</t>
  </si>
  <si>
    <t>KNR  510-11-04-02-00</t>
  </si>
  <si>
    <t>Demontaż latarni 3 komorowej z masztu</t>
  </si>
  <si>
    <t>KNR  510-11-01-01-00</t>
  </si>
  <si>
    <t>Demontaż masztu sygnalizacyjnego</t>
  </si>
  <si>
    <t>Demontaż przycisku zgłoszeniowego dla pieszych</t>
  </si>
  <si>
    <t>KNR  510-01-01-03-04</t>
  </si>
  <si>
    <t>Demontaż kabla do 3kg/m</t>
  </si>
  <si>
    <t>metr</t>
  </si>
  <si>
    <t>Razem:</t>
  </si>
  <si>
    <t>DZIAŁ  01.02</t>
  </si>
  <si>
    <t>Roboty ziemne i wywóz materiałów odpadowych STWiORB E-01.00.00</t>
  </si>
  <si>
    <t>KNR  231-08-10-02-00</t>
  </si>
  <si>
    <t>E-01.00.00</t>
  </si>
  <si>
    <t>Rozebranie nawierzchni z klinkieru na podsypce cementowo-piaskowej z wypełnieniem spoin  masą cementowo-piaskową. ANALOGIA: Rozebranie nawierzchnie z kostki betonowej grub 8 cm nawierzchnia chodnika</t>
  </si>
  <si>
    <t>m2</t>
  </si>
  <si>
    <t>KNR  401-01-08-09-00</t>
  </si>
  <si>
    <t>Wywóz gruzu spryzmowanego samochodami skrzyniowymi na odległość do 1 km z załadunkiem i wyładunkiem</t>
  </si>
  <si>
    <t>m3</t>
  </si>
  <si>
    <t>KNR  401-01-08-10-00</t>
  </si>
  <si>
    <t>Wywóz gruzu spryzmowanego samochodami skrzyniowymi na każdy następny 1 km (składniki normy x współczynnik S x UWAGA!- oferent winien przyjąć własny współczynnik w zależności od rzeczywistej odległości)</t>
  </si>
  <si>
    <t>KNR  201-07-06-01-00</t>
  </si>
  <si>
    <t>Wykopanie ręczne komory do przecisku o wym 1,4x3x0,6 w gruncie kat 3</t>
  </si>
  <si>
    <t>KNR  201-07-01-02-10</t>
  </si>
  <si>
    <t>Wykopanie ręczne rowu kablowego o wym 0,8x0,4 w gruncie kat 3</t>
  </si>
  <si>
    <t>KNR  401-01-08-02-00</t>
  </si>
  <si>
    <t>Wywóz ziemi z wykopów z załadowaniem i wyładowaniem samochodami skrzyniowymi na odległość do 1 km w gruncie kategorii 3 (dla wymiany 100% gruntu)</t>
  </si>
  <si>
    <t>KNR  401-01-08-04-00</t>
  </si>
  <si>
    <t>Wywóz ziemi z wykopów samochodami skrzyniowymi na każdy następny 1 km (składniki normy x współczynnik S x UWAGA!- oferent winien przyjąć własny współczynnik w zależności od rzeczywistej odległości) (dla wymiany 100% gruntu)</t>
  </si>
  <si>
    <t>KNR  510-03-01-01-00</t>
  </si>
  <si>
    <t>Nasypanie piasku na dnie rowu kablowego o grubości 0,1 m o szer do 0,4 m</t>
  </si>
  <si>
    <t>KNR  510-03-01-02-00</t>
  </si>
  <si>
    <t>Nasypanie piasku na dnie rowu kablowego o grubości 0,1 m o szer do 0,6 m</t>
  </si>
  <si>
    <t>DZIAŁ  01.03</t>
  </si>
  <si>
    <t>Roboty budowlane w zakresie wznoszenia kompletnych obiektów budowlanych</t>
  </si>
  <si>
    <t>DZIAŁ  01.03.1</t>
  </si>
  <si>
    <t>Rury osłonowe, studnie kablowe, przewierty/przepusty STWiORB E-01.00.00</t>
  </si>
  <si>
    <t>KNR  510-03-03-02-00</t>
  </si>
  <si>
    <t>Ułożenie rur osłonowych giętkich PE w wykopie fi 110</t>
  </si>
  <si>
    <t>Ułożenie rur osłonowych giętkich PE w wykopie fi 75</t>
  </si>
  <si>
    <t>KNNR N005-07-23-02-00</t>
  </si>
  <si>
    <t>Przewiert (przepych) mechaniczny rurą stalową fi 125. Analogia.Przewierty pod jezdnią rury RHDPE grubościenne fi 110</t>
  </si>
  <si>
    <t>KNNR N005-07-23-05-00</t>
  </si>
  <si>
    <t>Przewiert (przepych) mechaniczy - dodatek za następną rurę  fi 110</t>
  </si>
  <si>
    <t>KNR  501-04-02-02-00</t>
  </si>
  <si>
    <t>Budowa studni kablowej rozdzielczej prefabrykowanej wieloelementowej SK-1 (włazy typu cieżkiego)</t>
  </si>
  <si>
    <t>Budowa studni kablowej rozdzielczej prefabrykowanej wieloelementowej SKR-1 (włazy typu cieżkiego)</t>
  </si>
  <si>
    <t>KNR  501-05-05-04-00</t>
  </si>
  <si>
    <t>Wymiana ramy studni SKR-1</t>
  </si>
  <si>
    <t>KNR  501-05-05-02-00</t>
  </si>
  <si>
    <t>Wymiana pokrywy studni SKR-1</t>
  </si>
  <si>
    <t>DZIAŁ  01.03.2</t>
  </si>
  <si>
    <t>Fundamenty, konstrukcje wsporcze STWiORB E-01.00.00</t>
  </si>
  <si>
    <t>KNR  202-17-01-01-00</t>
  </si>
  <si>
    <t>Posadowienie w przygotowanym uprzednio wykopie fundamentu prefabrykowanego (z betonu wibroprasowanego B-30 z kotwami mocującymi) dla masztu sygnalizacyjnego oraz wypoziomowanie i wzmocnienie betonem B-7,5 - 0,3 m3 na jeden maszt;fundament w kmpl z masztem (Analogia)</t>
  </si>
  <si>
    <t>Montaż masztów wys. 2,9m i wsporników mocowanych na maszcie w ilości 2 szt. konsol w komplecie z fundam bet. - maszt rurowy, ocynkowany, przykręcany do fundamentu, z wnęką kablową  pokrywa z mozlwością swobodnego przepływu powietrza.</t>
  </si>
  <si>
    <t>Montaż masztów wys. 3,5m (maszt z demontażu)</t>
  </si>
  <si>
    <t>KNR  202-15-12-03-00</t>
  </si>
  <si>
    <t>Malowanie masztów sygnalizacyjnych po zamontowaniu (podkład poliuretanowy+emalia poliuretanowa )</t>
  </si>
  <si>
    <t>DZIAŁ  01.03.3</t>
  </si>
  <si>
    <t>Linie kablowe niskiego napięcia STWiORB E-01.00.00</t>
  </si>
  <si>
    <t>KNR  510-01-14-01-00</t>
  </si>
  <si>
    <t>Układanie kabli YKY 5x1,5 w rurach</t>
  </si>
  <si>
    <t>Układanie kabli YKSY 7x1,5 w rurach</t>
  </si>
  <si>
    <t>KNR  514-05-16-01-14</t>
  </si>
  <si>
    <t>Okablowanie szafy przewodem 1,5mm2 (okablowanie sterownika sygnalizacji)</t>
  </si>
  <si>
    <t>KNR  510-06-02-03-00</t>
  </si>
  <si>
    <t>Obróbka kabla sygnalizacyjnego 5 żyłowego</t>
  </si>
  <si>
    <t>Obróbka kabla sygnalizacyjnego 7 żyłowego</t>
  </si>
  <si>
    <t>DZIAŁ  01.03.4</t>
  </si>
  <si>
    <t>Badania i pomiary STWiORB E-01.00.00</t>
  </si>
  <si>
    <t>KNR  403-12-03-03-00</t>
  </si>
  <si>
    <t>Badanie linii kablowej sterowniczej o ilości 5 żył</t>
  </si>
  <si>
    <t>Badanie linii kablowej sterowniczej o ilości 7żył</t>
  </si>
  <si>
    <t>KNNR N005-13-07-01-00</t>
  </si>
  <si>
    <t>Badanie obwodu sygnalizacyjnego do przycisków</t>
  </si>
  <si>
    <t>DZIAŁ  01.03.5</t>
  </si>
  <si>
    <t>Uziomy STWiORB E-01.00.00</t>
  </si>
  <si>
    <t>KNNR N005-06-12-06-00</t>
  </si>
  <si>
    <t>Montaż złącza kontrolnego uziomu</t>
  </si>
  <si>
    <t>KNP 1018-13-46-01-00</t>
  </si>
  <si>
    <t>Badanie uziemienia</t>
  </si>
  <si>
    <t>DZIAŁ  02</t>
  </si>
  <si>
    <t>Roboty drogowe - związane z odtworzeniem nawierzchni po wykonaniu robót kablowych STWiORB E-01.00.00</t>
  </si>
  <si>
    <t>KNR  201-07-04-02-10</t>
  </si>
  <si>
    <t>Zasyp rowów dla kabli ręcznie o wym. 0,6x0,4m (100% wymiany gruntu)</t>
  </si>
  <si>
    <t>KNR  201-07-04-05-30</t>
  </si>
  <si>
    <t>Zasyp rowów dla kabli ręcznie o wym. 1,2x0,6m (100% wymiana gruntu)</t>
  </si>
  <si>
    <t>KNR  231-03-17-03-00</t>
  </si>
  <si>
    <t>Chodnik z kostki brukowej betonowej o grub. 8 cm na podsypce cementowo - piaskowej grub 5 cm,   (kostka 80% z demontażu)</t>
  </si>
  <si>
    <t>KNR  231-03-17-08-00</t>
  </si>
  <si>
    <t>Chodnik z kostki brukowej betonowej o grub. 8 cm - dodatek za 1 cm różnicy. (-2 cm. krotność 2 Podsypka cementowo - piaskowa grub 3 cm)</t>
  </si>
  <si>
    <t>KNR  201-05-10-01-00</t>
  </si>
  <si>
    <t>Humusowanie poboczy z obsianiem przy grubości warstwy 5cm</t>
  </si>
  <si>
    <t>KNR  201-05-10-02-00</t>
  </si>
  <si>
    <t>Humusowanie poboczy z obsianiem - dodatek za każde dalsze 5 cm humusu Krotność 1 (razem 10cm)</t>
  </si>
  <si>
    <t>DZIAŁ  03</t>
  </si>
  <si>
    <t>Instalowanie świateł ruchu drogowego STWiORB E-01.00.00</t>
  </si>
  <si>
    <t>Wciąganie kabli do sygnalizatora</t>
  </si>
  <si>
    <t>Montaż sygnalizatora typ S1 3x300 LED ogólna z funkcją przyciemniania na maszcie (sygnalizator z demontażu)</t>
  </si>
  <si>
    <t>Montaż sygnalizatora typ  2x200 LED  na maszcie (sygnalizator z demontażu)</t>
  </si>
  <si>
    <t>00000100</t>
  </si>
  <si>
    <t>Kalkulacja własna. Przystosowanie sterownika do wymagań związanych z nowymi przyciskami i sagnałami akustycznymi,
- zaprogramowanie i uruchomienie sygnalizacji</t>
  </si>
  <si>
    <t>KNR  514-05-11-01-00</t>
  </si>
  <si>
    <t>Montaż przycisków zgłoszeniowych z potwierdzeniem zgłoszenia (24V ze sterownika) i piktogramem informacyjnym dla pieszych oraz sygnałem akustycznym naprowadzającym</t>
  </si>
  <si>
    <t>Montaż sygnalizatora akustycznego w obudowie sygnalizatora typu S5</t>
  </si>
  <si>
    <t>KNP 1018-13-57-05-00</t>
  </si>
  <si>
    <t>Badanie sygnalizacji, układów sterowania i akomodacji</t>
  </si>
  <si>
    <t>kmpl</t>
  </si>
  <si>
    <t>Branza elektryczna ()</t>
  </si>
  <si>
    <t>OGÓŁEM KOSZTORYS NETTO:</t>
  </si>
  <si>
    <t>VAT:</t>
  </si>
  <si>
    <t>OGÓŁEM KOSZTORYS BRUTTO: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</si>
</sst>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."/>
    <numFmt numFmtId="165" formatCode="0.000"/>
  </numFmts>
  <fonts count="14" x14ac:knownFonts="1"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i/>
      <sz val="8"/>
      <color rgb="FF000000"/>
      <name val="Calibri"/>
      <family val="2"/>
    </font>
    <font>
      <i/>
      <sz val="8"/>
      <color rgb="FF000000" tint="0.59999389629810485"/>
      <name val="Calibri"/>
      <family val="2"/>
    </font>
    <font>
      <i/>
      <sz val="8"/>
      <color rgb="FF000000" tint="0.29999694814905242"/>
      <name val="Calibri"/>
      <family val="2"/>
    </font>
    <font>
      <i/>
      <sz val="8"/>
      <color rgb="FF000000" tint="0.499984740745262"/>
      <name val="Calibri"/>
      <family val="2"/>
    </font>
    <font>
      <sz val="8"/>
      <color rgb="FF000000"/>
      <name val="Calibri"/>
      <family val="2"/>
    </font>
    <font>
      <sz val="9"/>
      <color rgb="FF000000" tint="0.59999389629810485"/>
      <name val="Calibri"/>
      <family val="2"/>
    </font>
    <font>
      <sz val="9"/>
      <color rgb="FF000000" tint="0.29999694814905242"/>
      <name val="Calibri"/>
      <family val="2"/>
    </font>
    <font>
      <sz val="9"/>
      <color rgb="FF000000" tint="0.499984740745262"/>
      <name val="Calibri"/>
      <family val="2"/>
    </font>
    <font>
      <b/>
      <sz val="10"/>
      <color rgb="FF000000" tint="0.59999389629810485"/>
      <name val="Calibri"/>
      <family val="2"/>
    </font>
    <font>
      <b/>
      <sz val="10"/>
      <color rgb="FF000000" tint="0.29999694814905242"/>
      <name val="Calibri"/>
      <family val="2"/>
    </font>
    <font>
      <b/>
      <sz val="10"/>
      <color rgb="FF000000" tint="0.499984740745262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6" fillId="0" borderId="0" xfId="0" applyNumberFormat="1" applyFont="1" applyFill="1" applyBorder="1" applyAlignment="1">
      <alignment horizontal="center" vertical="top"/>
    </xf>
    <xf numFmtId="165" fontId="10" fillId="0" borderId="0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vertical="top"/>
    </xf>
    <xf numFmtId="4" fontId="13" fillId="0" borderId="0" xfId="0" applyNumberFormat="1" applyFont="1" applyFill="1" applyBorder="1" applyAlignment="1">
      <alignment vertical="top"/>
    </xf>
    <xf numFmtId="0" fontId="1" fillId="0" borderId="1" xfId="0" applyNumberFormat="1" applyFont="1" applyFill="1" applyBorder="1" applyAlignment="1">
      <alignment horizontal="left" vertical="top"/>
    </xf>
    <xf numFmtId="0" fontId="0" fillId="0" borderId="1" xfId="0" applyBorder="1"/>
    <xf numFmtId="0" fontId="0" fillId="0" borderId="1" xfId="0" applyBorder="1"/>
    <xf numFmtId="0" fontId="2" fillId="0" borderId="1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vertical="top"/>
    </xf>
    <xf numFmtId="0" fontId="2" fillId="0" borderId="1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/>
    </xf>
    <xf numFmtId="0" fontId="0" fillId="0" borderId="1" xfId="0" applyNumberFormat="1" applyFont="1" applyFill="1" applyBorder="1" applyAlignment="1">
      <alignment vertical="top"/>
    </xf>
    <xf numFmtId="0" fontId="0" fillId="0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top"/>
    </xf>
    <xf numFmtId="165" fontId="0" fillId="0" borderId="1" xfId="0" applyNumberFormat="1" applyFont="1" applyFill="1" applyBorder="1" applyAlignment="1">
      <alignment vertical="top"/>
    </xf>
    <xf numFmtId="2" fontId="8" fillId="0" borderId="1" xfId="0" applyNumberFormat="1" applyFont="1" applyFill="1" applyBorder="1" applyAlignment="1">
      <alignment vertical="top"/>
    </xf>
    <xf numFmtId="4" fontId="0" fillId="0" borderId="1" xfId="0" applyNumberFormat="1" applyFont="1" applyFill="1" applyBorder="1" applyAlignment="1">
      <alignment vertical="top"/>
    </xf>
    <xf numFmtId="4" fontId="9" fillId="0" borderId="1" xfId="0" applyNumberFormat="1" applyFont="1" applyFill="1" applyBorder="1" applyAlignment="1">
      <alignment vertical="top"/>
    </xf>
    <xf numFmtId="2" fontId="11" fillId="0" borderId="1" xfId="0" applyNumberFormat="1" applyFont="1" applyFill="1" applyBorder="1" applyAlignment="1">
      <alignment vertical="top"/>
    </xf>
    <xf numFmtId="4" fontId="12" fillId="0" borderId="1" xfId="0" applyNumberFormat="1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2" fillId="0" borderId="1" xfId="0" applyNumberFormat="1" applyFont="1" applyFill="1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3"/>
  <sheetViews>
    <sheetView tabSelected="1" workbookViewId="0">
      <selection activeCell="O87" sqref="O87"/>
    </sheetView>
  </sheetViews>
  <sheetFormatPr defaultRowHeight="10.199999999999999" x14ac:dyDescent="0.25"/>
  <cols>
    <col min="1" max="1" width="6"/>
    <col min="2" max="2" width="20"/>
    <col min="3" max="3" width="2"/>
    <col min="4" max="4" width="50"/>
    <col min="5" max="5" width="2"/>
    <col min="6" max="6" width="8"/>
    <col min="7" max="7" width="9"/>
    <col min="8" max="8" width="2"/>
    <col min="9" max="14" width="0" hidden="1"/>
    <col min="15" max="15" width="9"/>
    <col min="16" max="16" width="2"/>
    <col min="17" max="23" width="0" hidden="1"/>
    <col min="24" max="24" width="13"/>
    <col min="25" max="26" width="2"/>
    <col min="27" max="28" width="0" hidden="1"/>
  </cols>
  <sheetData>
    <row r="1" spans="1:28" ht="14.4" x14ac:dyDescent="0.25">
      <c r="A1" s="5" t="s">
        <v>0</v>
      </c>
      <c r="B1" s="6"/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8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8" ht="13.8" x14ac:dyDescent="0.25">
      <c r="A3" s="8" t="s">
        <v>1</v>
      </c>
      <c r="B3" s="9" t="s">
        <v>2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8" ht="13.8" x14ac:dyDescent="0.25">
      <c r="A4" s="8" t="s">
        <v>3</v>
      </c>
      <c r="B4" s="9" t="s">
        <v>4</v>
      </c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8" ht="13.8" x14ac:dyDescent="0.25">
      <c r="A5" s="8" t="s">
        <v>5</v>
      </c>
      <c r="B5" s="9" t="s">
        <v>145</v>
      </c>
      <c r="C5" s="6"/>
      <c r="D5" s="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8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8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8" ht="12" x14ac:dyDescent="0.25">
      <c r="A8" s="10" t="s">
        <v>6</v>
      </c>
      <c r="B8" s="10" t="s">
        <v>7</v>
      </c>
      <c r="C8" s="10" t="s">
        <v>8</v>
      </c>
      <c r="D8" s="10" t="s">
        <v>9</v>
      </c>
      <c r="E8" s="7"/>
      <c r="F8" s="10" t="s">
        <v>10</v>
      </c>
      <c r="G8" s="10" t="s">
        <v>11</v>
      </c>
      <c r="H8" s="7"/>
      <c r="I8" s="11" t="s">
        <v>12</v>
      </c>
      <c r="J8" s="11" t="s">
        <v>13</v>
      </c>
      <c r="K8" s="11" t="s">
        <v>14</v>
      </c>
      <c r="L8" s="11" t="s">
        <v>15</v>
      </c>
      <c r="M8" s="11" t="s">
        <v>16</v>
      </c>
      <c r="N8" s="11" t="s">
        <v>17</v>
      </c>
      <c r="O8" s="10" t="s">
        <v>18</v>
      </c>
      <c r="P8" s="7"/>
      <c r="Q8" s="11" t="s">
        <v>19</v>
      </c>
      <c r="R8" s="11" t="s">
        <v>20</v>
      </c>
      <c r="S8" s="11" t="s">
        <v>21</v>
      </c>
      <c r="T8" s="11" t="s">
        <v>22</v>
      </c>
      <c r="U8" s="11" t="s">
        <v>23</v>
      </c>
      <c r="V8" s="11" t="s">
        <v>24</v>
      </c>
      <c r="W8" s="12" t="s">
        <v>25</v>
      </c>
      <c r="X8" s="10" t="s">
        <v>26</v>
      </c>
      <c r="AA8" s="1" t="s">
        <v>27</v>
      </c>
      <c r="AB8" s="1" t="s">
        <v>28</v>
      </c>
    </row>
    <row r="9" spans="1:28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8" ht="13.8" x14ac:dyDescent="0.25">
      <c r="A10" s="13" t="s">
        <v>29</v>
      </c>
      <c r="B10" s="6"/>
      <c r="C10" s="14" t="s">
        <v>30</v>
      </c>
      <c r="D10" s="6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8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8" ht="13.8" x14ac:dyDescent="0.25">
      <c r="A12" s="13" t="s">
        <v>31</v>
      </c>
      <c r="B12" s="6"/>
      <c r="C12" s="14" t="s">
        <v>32</v>
      </c>
      <c r="D12" s="6"/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8" ht="12" x14ac:dyDescent="0.25">
      <c r="A13" s="15">
        <v>10</v>
      </c>
      <c r="B13" s="16" t="s">
        <v>33</v>
      </c>
      <c r="C13" s="16" t="s">
        <v>34</v>
      </c>
      <c r="D13" s="17" t="s">
        <v>35</v>
      </c>
      <c r="E13" s="7"/>
      <c r="F13" s="18" t="s">
        <v>36</v>
      </c>
      <c r="G13" s="19">
        <v>2</v>
      </c>
      <c r="H13" s="7"/>
      <c r="I13" s="20">
        <v>28.81</v>
      </c>
      <c r="J13" s="20">
        <v>0</v>
      </c>
      <c r="K13" s="20">
        <v>0</v>
      </c>
      <c r="L13" s="20">
        <v>4.21</v>
      </c>
      <c r="M13" s="20">
        <v>24.43</v>
      </c>
      <c r="N13" s="20">
        <v>11.49</v>
      </c>
      <c r="O13" s="21"/>
      <c r="P13" s="7"/>
      <c r="Q13" s="20">
        <f>G13*I13</f>
        <v>57.62</v>
      </c>
      <c r="R13" s="20">
        <f>G13*J13</f>
        <v>0</v>
      </c>
      <c r="S13" s="20">
        <f>G13*K13</f>
        <v>0</v>
      </c>
      <c r="T13" s="20">
        <f>G13*L13</f>
        <v>8.42</v>
      </c>
      <c r="U13" s="20">
        <f>G13*M13</f>
        <v>48.86</v>
      </c>
      <c r="V13" s="20">
        <f>G13*N13</f>
        <v>22.98</v>
      </c>
      <c r="W13" s="22">
        <f>G13*O13</f>
        <v>0</v>
      </c>
      <c r="X13" s="21">
        <f>ROUND(W13,2)</f>
        <v>0</v>
      </c>
      <c r="AA13" s="2">
        <v>68.94</v>
      </c>
      <c r="AB13" s="3">
        <v>137.88</v>
      </c>
    </row>
    <row r="14" spans="1:28" ht="12" x14ac:dyDescent="0.25">
      <c r="A14" s="15">
        <v>20</v>
      </c>
      <c r="B14" s="16" t="s">
        <v>37</v>
      </c>
      <c r="C14" s="16" t="s">
        <v>34</v>
      </c>
      <c r="D14" s="17" t="s">
        <v>38</v>
      </c>
      <c r="E14" s="7"/>
      <c r="F14" s="18" t="s">
        <v>36</v>
      </c>
      <c r="G14" s="19">
        <v>2</v>
      </c>
      <c r="H14" s="7"/>
      <c r="I14" s="20">
        <v>34.19</v>
      </c>
      <c r="J14" s="20">
        <v>0</v>
      </c>
      <c r="K14" s="20">
        <v>0</v>
      </c>
      <c r="L14" s="20">
        <v>6.92</v>
      </c>
      <c r="M14" s="20">
        <v>30.42</v>
      </c>
      <c r="N14" s="20">
        <v>14.31</v>
      </c>
      <c r="O14" s="21"/>
      <c r="P14" s="7"/>
      <c r="Q14" s="20">
        <f>G14*I14</f>
        <v>68.38</v>
      </c>
      <c r="R14" s="20">
        <f>G14*J14</f>
        <v>0</v>
      </c>
      <c r="S14" s="20">
        <f>G14*K14</f>
        <v>0</v>
      </c>
      <c r="T14" s="20">
        <f>G14*L14</f>
        <v>13.84</v>
      </c>
      <c r="U14" s="20">
        <f>G14*M14</f>
        <v>60.84</v>
      </c>
      <c r="V14" s="20">
        <f>G14*N14</f>
        <v>28.62</v>
      </c>
      <c r="W14" s="22">
        <f>G14*O14</f>
        <v>0</v>
      </c>
      <c r="X14" s="21">
        <f>ROUND(W14,2)</f>
        <v>0</v>
      </c>
      <c r="AA14" s="2">
        <v>85.84</v>
      </c>
      <c r="AB14" s="3">
        <v>171.68</v>
      </c>
    </row>
    <row r="15" spans="1:28" ht="12" x14ac:dyDescent="0.25">
      <c r="A15" s="15">
        <v>30</v>
      </c>
      <c r="B15" s="16" t="s">
        <v>39</v>
      </c>
      <c r="C15" s="16" t="s">
        <v>34</v>
      </c>
      <c r="D15" s="17" t="s">
        <v>40</v>
      </c>
      <c r="E15" s="7"/>
      <c r="F15" s="18" t="s">
        <v>36</v>
      </c>
      <c r="G15" s="19">
        <v>2</v>
      </c>
      <c r="H15" s="7"/>
      <c r="I15" s="20">
        <v>22.76</v>
      </c>
      <c r="J15" s="20">
        <v>0</v>
      </c>
      <c r="K15" s="20">
        <v>0</v>
      </c>
      <c r="L15" s="20">
        <v>21.37</v>
      </c>
      <c r="M15" s="20">
        <v>32.659999999999997</v>
      </c>
      <c r="N15" s="20">
        <v>15.36</v>
      </c>
      <c r="O15" s="21"/>
      <c r="P15" s="7"/>
      <c r="Q15" s="20">
        <f>G15*I15</f>
        <v>45.52</v>
      </c>
      <c r="R15" s="20">
        <f>G15*J15</f>
        <v>0</v>
      </c>
      <c r="S15" s="20">
        <f>G15*K15</f>
        <v>0</v>
      </c>
      <c r="T15" s="20">
        <f>G15*L15</f>
        <v>42.74</v>
      </c>
      <c r="U15" s="20">
        <f>G15*M15</f>
        <v>65.319999999999993</v>
      </c>
      <c r="V15" s="20">
        <f>G15*N15</f>
        <v>30.72</v>
      </c>
      <c r="W15" s="22">
        <f>G15*O15</f>
        <v>0</v>
      </c>
      <c r="X15" s="21">
        <f>ROUND(W15,2)</f>
        <v>0</v>
      </c>
      <c r="AA15" s="2">
        <v>92.15</v>
      </c>
      <c r="AB15" s="3">
        <v>184.3</v>
      </c>
    </row>
    <row r="16" spans="1:28" ht="12" x14ac:dyDescent="0.25">
      <c r="A16" s="15">
        <v>40</v>
      </c>
      <c r="B16" s="16" t="s">
        <v>33</v>
      </c>
      <c r="C16" s="16" t="s">
        <v>34</v>
      </c>
      <c r="D16" s="17" t="s">
        <v>41</v>
      </c>
      <c r="E16" s="7"/>
      <c r="F16" s="18" t="s">
        <v>36</v>
      </c>
      <c r="G16" s="19">
        <v>4</v>
      </c>
      <c r="H16" s="7"/>
      <c r="I16" s="20">
        <v>28.81</v>
      </c>
      <c r="J16" s="20">
        <v>0</v>
      </c>
      <c r="K16" s="20">
        <v>0</v>
      </c>
      <c r="L16" s="20">
        <v>4.21</v>
      </c>
      <c r="M16" s="20">
        <v>24.43</v>
      </c>
      <c r="N16" s="20">
        <v>11.49</v>
      </c>
      <c r="O16" s="21"/>
      <c r="P16" s="7"/>
      <c r="Q16" s="20">
        <f>G16*I16</f>
        <v>115.24</v>
      </c>
      <c r="R16" s="20">
        <f>G16*J16</f>
        <v>0</v>
      </c>
      <c r="S16" s="20">
        <f>G16*K16</f>
        <v>0</v>
      </c>
      <c r="T16" s="20">
        <f>G16*L16</f>
        <v>16.84</v>
      </c>
      <c r="U16" s="20">
        <f>G16*M16</f>
        <v>97.72</v>
      </c>
      <c r="V16" s="20">
        <f>G16*N16</f>
        <v>45.96</v>
      </c>
      <c r="W16" s="22">
        <f>G16*O16</f>
        <v>0</v>
      </c>
      <c r="X16" s="21">
        <f>ROUND(W16,2)</f>
        <v>0</v>
      </c>
      <c r="AA16" s="2">
        <v>68.94</v>
      </c>
      <c r="AB16" s="3">
        <v>275.76</v>
      </c>
    </row>
    <row r="17" spans="1:28" ht="12" x14ac:dyDescent="0.25">
      <c r="A17" s="15">
        <v>50</v>
      </c>
      <c r="B17" s="16" t="s">
        <v>42</v>
      </c>
      <c r="C17" s="16" t="s">
        <v>34</v>
      </c>
      <c r="D17" s="17" t="s">
        <v>43</v>
      </c>
      <c r="E17" s="7"/>
      <c r="F17" s="18" t="s">
        <v>44</v>
      </c>
      <c r="G17" s="19">
        <v>145</v>
      </c>
      <c r="H17" s="7"/>
      <c r="I17" s="20">
        <v>1.23</v>
      </c>
      <c r="J17" s="20">
        <v>0</v>
      </c>
      <c r="K17" s="20">
        <v>0</v>
      </c>
      <c r="L17" s="20">
        <v>0.82</v>
      </c>
      <c r="M17" s="20">
        <v>1.52</v>
      </c>
      <c r="N17" s="20">
        <v>0.71</v>
      </c>
      <c r="O17" s="21"/>
      <c r="P17" s="7"/>
      <c r="Q17" s="20">
        <f>G17*I17</f>
        <v>178.35</v>
      </c>
      <c r="R17" s="20">
        <f>G17*J17</f>
        <v>0</v>
      </c>
      <c r="S17" s="20">
        <f>G17*K17</f>
        <v>0</v>
      </c>
      <c r="T17" s="20">
        <f>G17*L17</f>
        <v>118.89999999999999</v>
      </c>
      <c r="U17" s="20">
        <f>G17*M17</f>
        <v>220.4</v>
      </c>
      <c r="V17" s="20">
        <f>G17*N17</f>
        <v>102.94999999999999</v>
      </c>
      <c r="W17" s="22">
        <f>G17*O17</f>
        <v>0</v>
      </c>
      <c r="X17" s="21">
        <f>ROUND(W17,2)</f>
        <v>0</v>
      </c>
      <c r="AA17" s="2">
        <v>4.28</v>
      </c>
      <c r="AB17" s="3">
        <v>620.6</v>
      </c>
    </row>
    <row r="18" spans="1:28" ht="13.8" x14ac:dyDescent="0.25">
      <c r="A18" s="7"/>
      <c r="B18" s="7"/>
      <c r="C18" s="7"/>
      <c r="D18" s="7"/>
      <c r="E18" s="7"/>
      <c r="F18" s="13" t="s">
        <v>45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23">
        <f t="shared" ref="Q18:X18" si="0">SUM(Q13:Q17)</f>
        <v>465.11</v>
      </c>
      <c r="R18" s="23">
        <f t="shared" si="0"/>
        <v>0</v>
      </c>
      <c r="S18" s="23">
        <f t="shared" si="0"/>
        <v>0</v>
      </c>
      <c r="T18" s="23">
        <f t="shared" si="0"/>
        <v>200.74</v>
      </c>
      <c r="U18" s="23">
        <f t="shared" si="0"/>
        <v>493.14</v>
      </c>
      <c r="V18" s="23">
        <f t="shared" si="0"/>
        <v>231.23</v>
      </c>
      <c r="W18" s="24">
        <f t="shared" si="0"/>
        <v>0</v>
      </c>
      <c r="X18" s="25">
        <f t="shared" si="0"/>
        <v>0</v>
      </c>
      <c r="AB18" s="4">
        <v>1390.22</v>
      </c>
    </row>
    <row r="19" spans="1:28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8" ht="13.8" x14ac:dyDescent="0.25">
      <c r="A20" s="13" t="s">
        <v>46</v>
      </c>
      <c r="B20" s="6"/>
      <c r="C20" s="14" t="s">
        <v>47</v>
      </c>
      <c r="D20" s="6"/>
      <c r="E20" s="6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8" ht="60" x14ac:dyDescent="0.25">
      <c r="A21" s="15">
        <v>60</v>
      </c>
      <c r="B21" s="16" t="s">
        <v>48</v>
      </c>
      <c r="C21" s="16" t="s">
        <v>49</v>
      </c>
      <c r="D21" s="17" t="s">
        <v>50</v>
      </c>
      <c r="E21" s="7"/>
      <c r="F21" s="18" t="s">
        <v>51</v>
      </c>
      <c r="G21" s="19">
        <v>52</v>
      </c>
      <c r="H21" s="7"/>
      <c r="I21" s="20">
        <v>17.18</v>
      </c>
      <c r="J21" s="20">
        <v>0</v>
      </c>
      <c r="K21" s="20">
        <v>0</v>
      </c>
      <c r="L21" s="20">
        <v>0</v>
      </c>
      <c r="M21" s="20">
        <v>12.71</v>
      </c>
      <c r="N21" s="20">
        <v>5.98</v>
      </c>
      <c r="O21" s="21"/>
      <c r="P21" s="7"/>
      <c r="Q21" s="20">
        <f t="shared" ref="Q21:Q29" si="1">G21*I21</f>
        <v>893.36</v>
      </c>
      <c r="R21" s="20">
        <f t="shared" ref="R21:R29" si="2">G21*J21</f>
        <v>0</v>
      </c>
      <c r="S21" s="20">
        <f t="shared" ref="S21:S29" si="3">G21*K21</f>
        <v>0</v>
      </c>
      <c r="T21" s="20">
        <f t="shared" ref="T21:T29" si="4">G21*L21</f>
        <v>0</v>
      </c>
      <c r="U21" s="20">
        <f t="shared" ref="U21:U29" si="5">G21*M21</f>
        <v>660.92000000000007</v>
      </c>
      <c r="V21" s="20">
        <f t="shared" ref="V21:V29" si="6">G21*N21</f>
        <v>310.96000000000004</v>
      </c>
      <c r="W21" s="22">
        <f t="shared" ref="W21:W29" si="7">G21*O21</f>
        <v>0</v>
      </c>
      <c r="X21" s="21">
        <f t="shared" ref="X21:X29" si="8">ROUND(W21,2)</f>
        <v>0</v>
      </c>
      <c r="AA21" s="2">
        <v>35.869999999999997</v>
      </c>
      <c r="AB21" s="3">
        <v>1865.24</v>
      </c>
    </row>
    <row r="22" spans="1:28" ht="36" x14ac:dyDescent="0.25">
      <c r="A22" s="15">
        <v>70</v>
      </c>
      <c r="B22" s="16" t="s">
        <v>52</v>
      </c>
      <c r="C22" s="16" t="s">
        <v>49</v>
      </c>
      <c r="D22" s="17" t="s">
        <v>53</v>
      </c>
      <c r="E22" s="7"/>
      <c r="F22" s="18" t="s">
        <v>54</v>
      </c>
      <c r="G22" s="19">
        <v>0.83199999999999996</v>
      </c>
      <c r="H22" s="7"/>
      <c r="I22" s="20">
        <v>30.57</v>
      </c>
      <c r="J22" s="20">
        <v>0</v>
      </c>
      <c r="K22" s="20">
        <v>0</v>
      </c>
      <c r="L22" s="20">
        <v>50.99</v>
      </c>
      <c r="M22" s="20">
        <v>60.35</v>
      </c>
      <c r="N22" s="20">
        <v>28.38</v>
      </c>
      <c r="O22" s="21"/>
      <c r="P22" s="7"/>
      <c r="Q22" s="20">
        <f t="shared" si="1"/>
        <v>25.434239999999999</v>
      </c>
      <c r="R22" s="20">
        <f t="shared" si="2"/>
        <v>0</v>
      </c>
      <c r="S22" s="20">
        <f t="shared" si="3"/>
        <v>0</v>
      </c>
      <c r="T22" s="20">
        <f t="shared" si="4"/>
        <v>42.423679999999997</v>
      </c>
      <c r="U22" s="20">
        <f t="shared" si="5"/>
        <v>50.211199999999998</v>
      </c>
      <c r="V22" s="20">
        <f t="shared" si="6"/>
        <v>23.612159999999999</v>
      </c>
      <c r="W22" s="22">
        <f t="shared" si="7"/>
        <v>0</v>
      </c>
      <c r="X22" s="21">
        <f t="shared" si="8"/>
        <v>0</v>
      </c>
      <c r="AA22" s="2">
        <v>170.29</v>
      </c>
      <c r="AB22" s="3">
        <v>141.68</v>
      </c>
    </row>
    <row r="23" spans="1:28" ht="60" x14ac:dyDescent="0.25">
      <c r="A23" s="15">
        <v>80</v>
      </c>
      <c r="B23" s="16" t="s">
        <v>55</v>
      </c>
      <c r="C23" s="16" t="s">
        <v>49</v>
      </c>
      <c r="D23" s="17" t="s">
        <v>56</v>
      </c>
      <c r="E23" s="7"/>
      <c r="F23" s="18" t="s">
        <v>54</v>
      </c>
      <c r="G23" s="19">
        <v>0.83199999999999996</v>
      </c>
      <c r="H23" s="7"/>
      <c r="I23" s="20">
        <v>0</v>
      </c>
      <c r="J23" s="20">
        <v>0</v>
      </c>
      <c r="K23" s="20">
        <v>0</v>
      </c>
      <c r="L23" s="20">
        <v>19.829999999999998</v>
      </c>
      <c r="M23" s="20">
        <v>14.67</v>
      </c>
      <c r="N23" s="20">
        <v>6.9</v>
      </c>
      <c r="O23" s="21"/>
      <c r="P23" s="7"/>
      <c r="Q23" s="20">
        <f t="shared" si="1"/>
        <v>0</v>
      </c>
      <c r="R23" s="20">
        <f t="shared" si="2"/>
        <v>0</v>
      </c>
      <c r="S23" s="20">
        <f t="shared" si="3"/>
        <v>0</v>
      </c>
      <c r="T23" s="20">
        <f t="shared" si="4"/>
        <v>16.498559999999998</v>
      </c>
      <c r="U23" s="20">
        <f t="shared" si="5"/>
        <v>12.205439999999999</v>
      </c>
      <c r="V23" s="20">
        <f t="shared" si="6"/>
        <v>5.7408000000000001</v>
      </c>
      <c r="W23" s="22">
        <f t="shared" si="7"/>
        <v>0</v>
      </c>
      <c r="X23" s="21">
        <f t="shared" si="8"/>
        <v>0</v>
      </c>
      <c r="AA23" s="2">
        <v>41.4</v>
      </c>
      <c r="AB23" s="3">
        <v>34.44</v>
      </c>
    </row>
    <row r="24" spans="1:28" ht="24" x14ac:dyDescent="0.25">
      <c r="A24" s="15">
        <v>90</v>
      </c>
      <c r="B24" s="16" t="s">
        <v>57</v>
      </c>
      <c r="C24" s="16" t="s">
        <v>49</v>
      </c>
      <c r="D24" s="17" t="s">
        <v>58</v>
      </c>
      <c r="E24" s="7"/>
      <c r="F24" s="18" t="s">
        <v>54</v>
      </c>
      <c r="G24" s="19">
        <v>5.04</v>
      </c>
      <c r="H24" s="7"/>
      <c r="I24" s="20">
        <v>189.42</v>
      </c>
      <c r="J24" s="20">
        <v>0</v>
      </c>
      <c r="K24" s="20">
        <v>0</v>
      </c>
      <c r="L24" s="20">
        <v>0</v>
      </c>
      <c r="M24" s="20">
        <v>140.16999999999999</v>
      </c>
      <c r="N24" s="20">
        <v>65.92</v>
      </c>
      <c r="O24" s="21"/>
      <c r="P24" s="7"/>
      <c r="Q24" s="20">
        <f t="shared" si="1"/>
        <v>954.67679999999996</v>
      </c>
      <c r="R24" s="20">
        <f t="shared" si="2"/>
        <v>0</v>
      </c>
      <c r="S24" s="20">
        <f t="shared" si="3"/>
        <v>0</v>
      </c>
      <c r="T24" s="20">
        <f t="shared" si="4"/>
        <v>0</v>
      </c>
      <c r="U24" s="20">
        <f t="shared" si="5"/>
        <v>706.45679999999993</v>
      </c>
      <c r="V24" s="20">
        <f t="shared" si="6"/>
        <v>332.23680000000002</v>
      </c>
      <c r="W24" s="22">
        <f t="shared" si="7"/>
        <v>0</v>
      </c>
      <c r="X24" s="21">
        <f t="shared" si="8"/>
        <v>0</v>
      </c>
      <c r="AA24" s="2">
        <v>395.51</v>
      </c>
      <c r="AB24" s="3">
        <v>1993.37</v>
      </c>
    </row>
    <row r="25" spans="1:28" ht="24" x14ac:dyDescent="0.25">
      <c r="A25" s="15">
        <v>100</v>
      </c>
      <c r="B25" s="16" t="s">
        <v>59</v>
      </c>
      <c r="C25" s="16" t="s">
        <v>49</v>
      </c>
      <c r="D25" s="17" t="s">
        <v>60</v>
      </c>
      <c r="E25" s="7"/>
      <c r="F25" s="18" t="s">
        <v>44</v>
      </c>
      <c r="G25" s="19">
        <v>75.5</v>
      </c>
      <c r="H25" s="7"/>
      <c r="I25" s="20">
        <v>16.38</v>
      </c>
      <c r="J25" s="20">
        <v>0</v>
      </c>
      <c r="K25" s="20">
        <v>0</v>
      </c>
      <c r="L25" s="20">
        <v>0</v>
      </c>
      <c r="M25" s="20">
        <v>12.12</v>
      </c>
      <c r="N25" s="20">
        <v>5.7</v>
      </c>
      <c r="O25" s="21"/>
      <c r="P25" s="7"/>
      <c r="Q25" s="20">
        <f t="shared" si="1"/>
        <v>1236.6899999999998</v>
      </c>
      <c r="R25" s="20">
        <f t="shared" si="2"/>
        <v>0</v>
      </c>
      <c r="S25" s="20">
        <f t="shared" si="3"/>
        <v>0</v>
      </c>
      <c r="T25" s="20">
        <f t="shared" si="4"/>
        <v>0</v>
      </c>
      <c r="U25" s="20">
        <f t="shared" si="5"/>
        <v>915.06</v>
      </c>
      <c r="V25" s="20">
        <f t="shared" si="6"/>
        <v>430.35</v>
      </c>
      <c r="W25" s="22">
        <f t="shared" si="7"/>
        <v>0</v>
      </c>
      <c r="X25" s="21">
        <f t="shared" si="8"/>
        <v>0</v>
      </c>
      <c r="AA25" s="2">
        <v>34.200000000000003</v>
      </c>
      <c r="AB25" s="3">
        <v>2582.1</v>
      </c>
    </row>
    <row r="26" spans="1:28" ht="48" x14ac:dyDescent="0.25">
      <c r="A26" s="15">
        <v>110</v>
      </c>
      <c r="B26" s="16" t="s">
        <v>61</v>
      </c>
      <c r="C26" s="16" t="s">
        <v>49</v>
      </c>
      <c r="D26" s="17" t="s">
        <v>62</v>
      </c>
      <c r="E26" s="7"/>
      <c r="F26" s="18" t="s">
        <v>54</v>
      </c>
      <c r="G26" s="19">
        <v>29.2</v>
      </c>
      <c r="H26" s="7"/>
      <c r="I26" s="20">
        <v>35.840000000000003</v>
      </c>
      <c r="J26" s="20">
        <v>0</v>
      </c>
      <c r="K26" s="20">
        <v>0</v>
      </c>
      <c r="L26" s="20">
        <v>60.2</v>
      </c>
      <c r="M26" s="20">
        <v>71.069999999999993</v>
      </c>
      <c r="N26" s="20">
        <v>33.42</v>
      </c>
      <c r="O26" s="21"/>
      <c r="P26" s="7"/>
      <c r="Q26" s="20">
        <f t="shared" si="1"/>
        <v>1046.528</v>
      </c>
      <c r="R26" s="20">
        <f t="shared" si="2"/>
        <v>0</v>
      </c>
      <c r="S26" s="20">
        <f t="shared" si="3"/>
        <v>0</v>
      </c>
      <c r="T26" s="20">
        <f t="shared" si="4"/>
        <v>1757.8400000000001</v>
      </c>
      <c r="U26" s="20">
        <f t="shared" si="5"/>
        <v>2075.2439999999997</v>
      </c>
      <c r="V26" s="20">
        <f t="shared" si="6"/>
        <v>975.86400000000003</v>
      </c>
      <c r="W26" s="22">
        <f t="shared" si="7"/>
        <v>0</v>
      </c>
      <c r="X26" s="21">
        <f t="shared" si="8"/>
        <v>0</v>
      </c>
      <c r="AA26" s="2">
        <v>200.53</v>
      </c>
      <c r="AB26" s="3">
        <v>5855.48</v>
      </c>
    </row>
    <row r="27" spans="1:28" ht="60" x14ac:dyDescent="0.25">
      <c r="A27" s="15">
        <v>120</v>
      </c>
      <c r="B27" s="16" t="s">
        <v>63</v>
      </c>
      <c r="C27" s="16" t="s">
        <v>49</v>
      </c>
      <c r="D27" s="17" t="s">
        <v>64</v>
      </c>
      <c r="E27" s="7"/>
      <c r="F27" s="18" t="s">
        <v>54</v>
      </c>
      <c r="G27" s="19">
        <v>29.2</v>
      </c>
      <c r="H27" s="7"/>
      <c r="I27" s="20">
        <v>0</v>
      </c>
      <c r="J27" s="20">
        <v>0</v>
      </c>
      <c r="K27" s="20">
        <v>0</v>
      </c>
      <c r="L27" s="20">
        <v>29.74</v>
      </c>
      <c r="M27" s="20">
        <v>22.01</v>
      </c>
      <c r="N27" s="20">
        <v>10.35</v>
      </c>
      <c r="O27" s="21"/>
      <c r="P27" s="7"/>
      <c r="Q27" s="20">
        <f t="shared" si="1"/>
        <v>0</v>
      </c>
      <c r="R27" s="20">
        <f t="shared" si="2"/>
        <v>0</v>
      </c>
      <c r="S27" s="20">
        <f t="shared" si="3"/>
        <v>0</v>
      </c>
      <c r="T27" s="20">
        <f t="shared" si="4"/>
        <v>868.4079999999999</v>
      </c>
      <c r="U27" s="20">
        <f t="shared" si="5"/>
        <v>642.69200000000001</v>
      </c>
      <c r="V27" s="20">
        <f t="shared" si="6"/>
        <v>302.21999999999997</v>
      </c>
      <c r="W27" s="22">
        <f t="shared" si="7"/>
        <v>0</v>
      </c>
      <c r="X27" s="21">
        <f t="shared" si="8"/>
        <v>0</v>
      </c>
      <c r="AA27" s="2">
        <v>62.1</v>
      </c>
      <c r="AB27" s="3">
        <v>1813.32</v>
      </c>
    </row>
    <row r="28" spans="1:28" ht="24" x14ac:dyDescent="0.25">
      <c r="A28" s="15">
        <v>130</v>
      </c>
      <c r="B28" s="16" t="s">
        <v>65</v>
      </c>
      <c r="C28" s="16" t="s">
        <v>49</v>
      </c>
      <c r="D28" s="17" t="s">
        <v>66</v>
      </c>
      <c r="E28" s="7"/>
      <c r="F28" s="18" t="s">
        <v>44</v>
      </c>
      <c r="G28" s="19">
        <v>151</v>
      </c>
      <c r="H28" s="7"/>
      <c r="I28" s="20">
        <v>0.28000000000000003</v>
      </c>
      <c r="J28" s="20">
        <v>2.48</v>
      </c>
      <c r="K28" s="20">
        <v>0</v>
      </c>
      <c r="L28" s="20">
        <v>0.64</v>
      </c>
      <c r="M28" s="20">
        <v>0.68</v>
      </c>
      <c r="N28" s="20">
        <v>0.32</v>
      </c>
      <c r="O28" s="21"/>
      <c r="P28" s="7"/>
      <c r="Q28" s="20">
        <f t="shared" si="1"/>
        <v>42.28</v>
      </c>
      <c r="R28" s="20">
        <f t="shared" si="2"/>
        <v>374.48</v>
      </c>
      <c r="S28" s="20">
        <f t="shared" si="3"/>
        <v>0</v>
      </c>
      <c r="T28" s="20">
        <f t="shared" si="4"/>
        <v>96.64</v>
      </c>
      <c r="U28" s="20">
        <f t="shared" si="5"/>
        <v>102.68</v>
      </c>
      <c r="V28" s="20">
        <f t="shared" si="6"/>
        <v>48.32</v>
      </c>
      <c r="W28" s="22">
        <f t="shared" si="7"/>
        <v>0</v>
      </c>
      <c r="X28" s="21">
        <f t="shared" si="8"/>
        <v>0</v>
      </c>
      <c r="AA28" s="2">
        <v>4.4000000000000004</v>
      </c>
      <c r="AB28" s="3">
        <v>664.4</v>
      </c>
    </row>
    <row r="29" spans="1:28" ht="24" x14ac:dyDescent="0.25">
      <c r="A29" s="15">
        <v>140</v>
      </c>
      <c r="B29" s="16" t="s">
        <v>67</v>
      </c>
      <c r="C29" s="16" t="s">
        <v>49</v>
      </c>
      <c r="D29" s="17" t="s">
        <v>68</v>
      </c>
      <c r="E29" s="7"/>
      <c r="F29" s="18" t="s">
        <v>44</v>
      </c>
      <c r="G29" s="19">
        <v>12</v>
      </c>
      <c r="H29" s="7"/>
      <c r="I29" s="20">
        <v>0.39</v>
      </c>
      <c r="J29" s="20">
        <v>3.64</v>
      </c>
      <c r="K29" s="20">
        <v>0</v>
      </c>
      <c r="L29" s="20">
        <v>0.92</v>
      </c>
      <c r="M29" s="20">
        <v>0.97</v>
      </c>
      <c r="N29" s="20">
        <v>0.46</v>
      </c>
      <c r="O29" s="21"/>
      <c r="P29" s="7"/>
      <c r="Q29" s="20">
        <f t="shared" si="1"/>
        <v>4.68</v>
      </c>
      <c r="R29" s="20">
        <f t="shared" si="2"/>
        <v>43.68</v>
      </c>
      <c r="S29" s="20">
        <f t="shared" si="3"/>
        <v>0</v>
      </c>
      <c r="T29" s="20">
        <f t="shared" si="4"/>
        <v>11.040000000000001</v>
      </c>
      <c r="U29" s="20">
        <f t="shared" si="5"/>
        <v>11.64</v>
      </c>
      <c r="V29" s="20">
        <f t="shared" si="6"/>
        <v>5.5200000000000005</v>
      </c>
      <c r="W29" s="22">
        <f t="shared" si="7"/>
        <v>0</v>
      </c>
      <c r="X29" s="21">
        <f t="shared" si="8"/>
        <v>0</v>
      </c>
      <c r="AA29" s="2">
        <v>6.38</v>
      </c>
      <c r="AB29" s="3">
        <v>76.56</v>
      </c>
    </row>
    <row r="30" spans="1:28" ht="13.8" x14ac:dyDescent="0.25">
      <c r="A30" s="7"/>
      <c r="B30" s="7"/>
      <c r="C30" s="7"/>
      <c r="D30" s="7"/>
      <c r="E30" s="7"/>
      <c r="F30" s="13" t="s">
        <v>45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23">
        <f t="shared" ref="Q30:X30" si="9">SUM(Q21:Q29)</f>
        <v>4203.6490400000002</v>
      </c>
      <c r="R30" s="23">
        <f t="shared" si="9"/>
        <v>418.16</v>
      </c>
      <c r="S30" s="23">
        <f t="shared" si="9"/>
        <v>0</v>
      </c>
      <c r="T30" s="23">
        <f t="shared" si="9"/>
        <v>2792.8502400000002</v>
      </c>
      <c r="U30" s="23">
        <f t="shared" si="9"/>
        <v>5177.1094400000002</v>
      </c>
      <c r="V30" s="23">
        <f t="shared" si="9"/>
        <v>2434.8237600000002</v>
      </c>
      <c r="W30" s="24">
        <f t="shared" si="9"/>
        <v>0</v>
      </c>
      <c r="X30" s="25">
        <f t="shared" si="9"/>
        <v>0</v>
      </c>
      <c r="AB30" s="4">
        <v>15026.59</v>
      </c>
    </row>
    <row r="31" spans="1:28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8" ht="13.8" x14ac:dyDescent="0.25">
      <c r="A32" s="13" t="s">
        <v>69</v>
      </c>
      <c r="B32" s="6"/>
      <c r="C32" s="14" t="s">
        <v>70</v>
      </c>
      <c r="D32" s="6"/>
      <c r="E32" s="6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8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8" ht="13.8" x14ac:dyDescent="0.25">
      <c r="A34" s="13" t="s">
        <v>71</v>
      </c>
      <c r="B34" s="6"/>
      <c r="C34" s="14" t="s">
        <v>72</v>
      </c>
      <c r="D34" s="6"/>
      <c r="E34" s="6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8" ht="12" x14ac:dyDescent="0.25">
      <c r="A35" s="15">
        <v>150</v>
      </c>
      <c r="B35" s="16" t="s">
        <v>73</v>
      </c>
      <c r="C35" s="16" t="s">
        <v>49</v>
      </c>
      <c r="D35" s="17" t="s">
        <v>74</v>
      </c>
      <c r="E35" s="7"/>
      <c r="F35" s="18" t="s">
        <v>44</v>
      </c>
      <c r="G35" s="19">
        <v>52.5</v>
      </c>
      <c r="H35" s="7"/>
      <c r="I35" s="20">
        <v>2.82</v>
      </c>
      <c r="J35" s="20">
        <v>16.07</v>
      </c>
      <c r="K35" s="20">
        <v>0</v>
      </c>
      <c r="L35" s="20">
        <v>0.76</v>
      </c>
      <c r="M35" s="20">
        <v>2.65</v>
      </c>
      <c r="N35" s="20">
        <v>1.25</v>
      </c>
      <c r="O35" s="21"/>
      <c r="P35" s="7"/>
      <c r="Q35" s="20">
        <f t="shared" ref="Q35:Q42" si="10">G35*I35</f>
        <v>148.04999999999998</v>
      </c>
      <c r="R35" s="20">
        <f t="shared" ref="R35:R42" si="11">G35*J35</f>
        <v>843.67500000000007</v>
      </c>
      <c r="S35" s="20">
        <f t="shared" ref="S35:S42" si="12">G35*K35</f>
        <v>0</v>
      </c>
      <c r="T35" s="20">
        <f t="shared" ref="T35:T42" si="13">G35*L35</f>
        <v>39.9</v>
      </c>
      <c r="U35" s="20">
        <f t="shared" ref="U35:U42" si="14">G35*M35</f>
        <v>139.125</v>
      </c>
      <c r="V35" s="20">
        <f t="shared" ref="V35:V42" si="15">G35*N35</f>
        <v>65.625</v>
      </c>
      <c r="W35" s="22">
        <f t="shared" ref="W35:W42" si="16">G35*O35</f>
        <v>0</v>
      </c>
      <c r="X35" s="21">
        <f t="shared" ref="X35:X42" si="17">ROUND(W35,2)</f>
        <v>0</v>
      </c>
      <c r="AA35" s="2">
        <v>23.55</v>
      </c>
      <c r="AB35" s="3">
        <v>1236.3800000000001</v>
      </c>
    </row>
    <row r="36" spans="1:28" ht="12" x14ac:dyDescent="0.25">
      <c r="A36" s="15">
        <v>160</v>
      </c>
      <c r="B36" s="16" t="s">
        <v>73</v>
      </c>
      <c r="C36" s="16" t="s">
        <v>49</v>
      </c>
      <c r="D36" s="17" t="s">
        <v>75</v>
      </c>
      <c r="E36" s="7"/>
      <c r="F36" s="18" t="s">
        <v>44</v>
      </c>
      <c r="G36" s="19">
        <v>35</v>
      </c>
      <c r="H36" s="7"/>
      <c r="I36" s="20">
        <v>2.82</v>
      </c>
      <c r="J36" s="20">
        <v>10.1</v>
      </c>
      <c r="K36" s="20">
        <v>0</v>
      </c>
      <c r="L36" s="20">
        <v>0.76</v>
      </c>
      <c r="M36" s="20">
        <v>2.65</v>
      </c>
      <c r="N36" s="20">
        <v>1.25</v>
      </c>
      <c r="O36" s="21"/>
      <c r="P36" s="7"/>
      <c r="Q36" s="20">
        <f t="shared" si="10"/>
        <v>98.699999999999989</v>
      </c>
      <c r="R36" s="20">
        <f t="shared" si="11"/>
        <v>353.5</v>
      </c>
      <c r="S36" s="20">
        <f t="shared" si="12"/>
        <v>0</v>
      </c>
      <c r="T36" s="20">
        <f t="shared" si="13"/>
        <v>26.6</v>
      </c>
      <c r="U36" s="20">
        <f t="shared" si="14"/>
        <v>92.75</v>
      </c>
      <c r="V36" s="20">
        <f t="shared" si="15"/>
        <v>43.75</v>
      </c>
      <c r="W36" s="22">
        <f t="shared" si="16"/>
        <v>0</v>
      </c>
      <c r="X36" s="21">
        <f t="shared" si="17"/>
        <v>0</v>
      </c>
      <c r="AA36" s="2">
        <v>17.579999999999998</v>
      </c>
      <c r="AB36" s="3">
        <v>615.29999999999995</v>
      </c>
    </row>
    <row r="37" spans="1:28" ht="36" x14ac:dyDescent="0.25">
      <c r="A37" s="15">
        <v>170</v>
      </c>
      <c r="B37" s="16" t="s">
        <v>76</v>
      </c>
      <c r="C37" s="16" t="s">
        <v>49</v>
      </c>
      <c r="D37" s="17" t="s">
        <v>77</v>
      </c>
      <c r="E37" s="7"/>
      <c r="F37" s="18" t="s">
        <v>44</v>
      </c>
      <c r="G37" s="19">
        <v>12.5</v>
      </c>
      <c r="H37" s="7"/>
      <c r="I37" s="20">
        <v>42.44</v>
      </c>
      <c r="J37" s="20">
        <v>33.79</v>
      </c>
      <c r="K37" s="20">
        <v>0</v>
      </c>
      <c r="L37" s="20">
        <v>24.22</v>
      </c>
      <c r="M37" s="20">
        <v>49.33</v>
      </c>
      <c r="N37" s="20">
        <v>23.2</v>
      </c>
      <c r="O37" s="21"/>
      <c r="P37" s="7"/>
      <c r="Q37" s="20">
        <f t="shared" si="10"/>
        <v>530.5</v>
      </c>
      <c r="R37" s="20">
        <f t="shared" si="11"/>
        <v>422.375</v>
      </c>
      <c r="S37" s="20">
        <f t="shared" si="12"/>
        <v>0</v>
      </c>
      <c r="T37" s="20">
        <f t="shared" si="13"/>
        <v>302.75</v>
      </c>
      <c r="U37" s="20">
        <f t="shared" si="14"/>
        <v>616.625</v>
      </c>
      <c r="V37" s="20">
        <f t="shared" si="15"/>
        <v>290</v>
      </c>
      <c r="W37" s="22">
        <f t="shared" si="16"/>
        <v>0</v>
      </c>
      <c r="X37" s="21">
        <f t="shared" si="17"/>
        <v>0</v>
      </c>
      <c r="AA37" s="2">
        <v>172.98</v>
      </c>
      <c r="AB37" s="3">
        <v>2162.25</v>
      </c>
    </row>
    <row r="38" spans="1:28" ht="24" x14ac:dyDescent="0.25">
      <c r="A38" s="15">
        <v>180</v>
      </c>
      <c r="B38" s="16" t="s">
        <v>78</v>
      </c>
      <c r="C38" s="16" t="s">
        <v>49</v>
      </c>
      <c r="D38" s="17" t="s">
        <v>79</v>
      </c>
      <c r="E38" s="7"/>
      <c r="F38" s="18" t="s">
        <v>44</v>
      </c>
      <c r="G38" s="19">
        <v>12.5</v>
      </c>
      <c r="H38" s="7"/>
      <c r="I38" s="20">
        <v>32.33</v>
      </c>
      <c r="J38" s="20">
        <v>23.28</v>
      </c>
      <c r="K38" s="20">
        <v>0</v>
      </c>
      <c r="L38" s="20">
        <v>25.63</v>
      </c>
      <c r="M38" s="20">
        <v>42.89</v>
      </c>
      <c r="N38" s="20">
        <v>20.170000000000002</v>
      </c>
      <c r="O38" s="21"/>
      <c r="P38" s="7"/>
      <c r="Q38" s="20">
        <f t="shared" si="10"/>
        <v>404.125</v>
      </c>
      <c r="R38" s="20">
        <f t="shared" si="11"/>
        <v>291</v>
      </c>
      <c r="S38" s="20">
        <f t="shared" si="12"/>
        <v>0</v>
      </c>
      <c r="T38" s="20">
        <f t="shared" si="13"/>
        <v>320.375</v>
      </c>
      <c r="U38" s="20">
        <f t="shared" si="14"/>
        <v>536.125</v>
      </c>
      <c r="V38" s="20">
        <f t="shared" si="15"/>
        <v>252.12500000000003</v>
      </c>
      <c r="W38" s="22">
        <f t="shared" si="16"/>
        <v>0</v>
      </c>
      <c r="X38" s="21">
        <f t="shared" si="17"/>
        <v>0</v>
      </c>
      <c r="AA38" s="2">
        <v>144.30000000000001</v>
      </c>
      <c r="AB38" s="3">
        <v>1803.75</v>
      </c>
    </row>
    <row r="39" spans="1:28" ht="36" x14ac:dyDescent="0.25">
      <c r="A39" s="15">
        <v>190</v>
      </c>
      <c r="B39" s="16" t="s">
        <v>80</v>
      </c>
      <c r="C39" s="16" t="s">
        <v>49</v>
      </c>
      <c r="D39" s="17" t="s">
        <v>81</v>
      </c>
      <c r="E39" s="7"/>
      <c r="F39" s="18" t="s">
        <v>36</v>
      </c>
      <c r="G39" s="19">
        <v>4</v>
      </c>
      <c r="H39" s="7"/>
      <c r="I39" s="20">
        <v>659.2</v>
      </c>
      <c r="J39" s="20">
        <v>1017.11</v>
      </c>
      <c r="K39" s="20">
        <v>0</v>
      </c>
      <c r="L39" s="20">
        <v>381.29</v>
      </c>
      <c r="M39" s="20">
        <v>727.3</v>
      </c>
      <c r="N39" s="20">
        <v>353.56</v>
      </c>
      <c r="O39" s="21"/>
      <c r="P39" s="7"/>
      <c r="Q39" s="20">
        <f t="shared" si="10"/>
        <v>2636.8</v>
      </c>
      <c r="R39" s="20">
        <f t="shared" si="11"/>
        <v>4068.44</v>
      </c>
      <c r="S39" s="20">
        <f t="shared" si="12"/>
        <v>0</v>
      </c>
      <c r="T39" s="20">
        <f t="shared" si="13"/>
        <v>1525.16</v>
      </c>
      <c r="U39" s="20">
        <f t="shared" si="14"/>
        <v>2909.2</v>
      </c>
      <c r="V39" s="20">
        <f t="shared" si="15"/>
        <v>1414.24</v>
      </c>
      <c r="W39" s="22">
        <f t="shared" si="16"/>
        <v>0</v>
      </c>
      <c r="X39" s="21">
        <f t="shared" si="17"/>
        <v>0</v>
      </c>
      <c r="AA39" s="2">
        <v>3138.46</v>
      </c>
      <c r="AB39" s="3">
        <v>12553.84</v>
      </c>
    </row>
    <row r="40" spans="1:28" ht="36" x14ac:dyDescent="0.25">
      <c r="A40" s="15">
        <v>200</v>
      </c>
      <c r="B40" s="16" t="s">
        <v>80</v>
      </c>
      <c r="C40" s="16" t="s">
        <v>49</v>
      </c>
      <c r="D40" s="17" t="s">
        <v>82</v>
      </c>
      <c r="E40" s="7"/>
      <c r="F40" s="18" t="s">
        <v>36</v>
      </c>
      <c r="G40" s="19">
        <v>1</v>
      </c>
      <c r="H40" s="7"/>
      <c r="I40" s="20">
        <v>659.2</v>
      </c>
      <c r="J40" s="20">
        <v>1116.4100000000001</v>
      </c>
      <c r="K40" s="20">
        <v>0</v>
      </c>
      <c r="L40" s="20">
        <v>381.29</v>
      </c>
      <c r="M40" s="20">
        <v>727.3</v>
      </c>
      <c r="N40" s="20">
        <v>353.56</v>
      </c>
      <c r="O40" s="21"/>
      <c r="P40" s="7"/>
      <c r="Q40" s="20">
        <f t="shared" si="10"/>
        <v>659.2</v>
      </c>
      <c r="R40" s="20">
        <f t="shared" si="11"/>
        <v>1116.4100000000001</v>
      </c>
      <c r="S40" s="20">
        <f t="shared" si="12"/>
        <v>0</v>
      </c>
      <c r="T40" s="20">
        <f t="shared" si="13"/>
        <v>381.29</v>
      </c>
      <c r="U40" s="20">
        <f t="shared" si="14"/>
        <v>727.3</v>
      </c>
      <c r="V40" s="20">
        <f t="shared" si="15"/>
        <v>353.56</v>
      </c>
      <c r="W40" s="22">
        <f t="shared" si="16"/>
        <v>0</v>
      </c>
      <c r="X40" s="21">
        <f t="shared" si="17"/>
        <v>0</v>
      </c>
      <c r="AA40" s="2">
        <v>3237.76</v>
      </c>
      <c r="AB40" s="3">
        <v>3237.76</v>
      </c>
    </row>
    <row r="41" spans="1:28" ht="12" x14ac:dyDescent="0.25">
      <c r="A41" s="15">
        <v>210</v>
      </c>
      <c r="B41" s="16" t="s">
        <v>83</v>
      </c>
      <c r="C41" s="16" t="s">
        <v>49</v>
      </c>
      <c r="D41" s="17" t="s">
        <v>84</v>
      </c>
      <c r="E41" s="7"/>
      <c r="F41" s="18" t="s">
        <v>36</v>
      </c>
      <c r="G41" s="19">
        <v>2</v>
      </c>
      <c r="H41" s="7"/>
      <c r="I41" s="20">
        <v>66.63</v>
      </c>
      <c r="J41" s="20">
        <v>263.01</v>
      </c>
      <c r="K41" s="20">
        <v>0</v>
      </c>
      <c r="L41" s="20">
        <v>160</v>
      </c>
      <c r="M41" s="20">
        <v>158.41</v>
      </c>
      <c r="N41" s="20">
        <v>77.010000000000005</v>
      </c>
      <c r="O41" s="21"/>
      <c r="P41" s="7"/>
      <c r="Q41" s="20">
        <f t="shared" si="10"/>
        <v>133.26</v>
      </c>
      <c r="R41" s="20">
        <f t="shared" si="11"/>
        <v>526.02</v>
      </c>
      <c r="S41" s="20">
        <f t="shared" si="12"/>
        <v>0</v>
      </c>
      <c r="T41" s="20">
        <f t="shared" si="13"/>
        <v>320</v>
      </c>
      <c r="U41" s="20">
        <f t="shared" si="14"/>
        <v>316.82</v>
      </c>
      <c r="V41" s="20">
        <f t="shared" si="15"/>
        <v>154.02000000000001</v>
      </c>
      <c r="W41" s="22">
        <f t="shared" si="16"/>
        <v>0</v>
      </c>
      <c r="X41" s="21">
        <f t="shared" si="17"/>
        <v>0</v>
      </c>
      <c r="AA41" s="2">
        <v>725.06</v>
      </c>
      <c r="AB41" s="3">
        <v>1450.12</v>
      </c>
    </row>
    <row r="42" spans="1:28" ht="12" x14ac:dyDescent="0.25">
      <c r="A42" s="15">
        <v>220</v>
      </c>
      <c r="B42" s="16" t="s">
        <v>85</v>
      </c>
      <c r="C42" s="16" t="s">
        <v>49</v>
      </c>
      <c r="D42" s="17" t="s">
        <v>86</v>
      </c>
      <c r="E42" s="7"/>
      <c r="F42" s="18" t="s">
        <v>36</v>
      </c>
      <c r="G42" s="19">
        <v>2</v>
      </c>
      <c r="H42" s="7"/>
      <c r="I42" s="20">
        <v>21.24</v>
      </c>
      <c r="J42" s="20">
        <v>159.99</v>
      </c>
      <c r="K42" s="20">
        <v>0</v>
      </c>
      <c r="L42" s="20">
        <v>67.7</v>
      </c>
      <c r="M42" s="20">
        <v>62.17</v>
      </c>
      <c r="N42" s="20">
        <v>30.22</v>
      </c>
      <c r="O42" s="21"/>
      <c r="P42" s="7"/>
      <c r="Q42" s="20">
        <f t="shared" si="10"/>
        <v>42.48</v>
      </c>
      <c r="R42" s="20">
        <f t="shared" si="11"/>
        <v>319.98</v>
      </c>
      <c r="S42" s="20">
        <f t="shared" si="12"/>
        <v>0</v>
      </c>
      <c r="T42" s="20">
        <f t="shared" si="13"/>
        <v>135.4</v>
      </c>
      <c r="U42" s="20">
        <f t="shared" si="14"/>
        <v>124.34</v>
      </c>
      <c r="V42" s="20">
        <f t="shared" si="15"/>
        <v>60.44</v>
      </c>
      <c r="W42" s="22">
        <f t="shared" si="16"/>
        <v>0</v>
      </c>
      <c r="X42" s="21">
        <f t="shared" si="17"/>
        <v>0</v>
      </c>
      <c r="AA42" s="2">
        <v>341.32</v>
      </c>
      <c r="AB42" s="3">
        <v>682.64</v>
      </c>
    </row>
    <row r="43" spans="1:28" ht="13.8" x14ac:dyDescent="0.25">
      <c r="A43" s="7"/>
      <c r="B43" s="7"/>
      <c r="C43" s="7"/>
      <c r="D43" s="7"/>
      <c r="E43" s="7"/>
      <c r="F43" s="13" t="s">
        <v>45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23">
        <f t="shared" ref="Q43:X43" si="18">SUM(Q35:Q42)</f>
        <v>4653.1149999999998</v>
      </c>
      <c r="R43" s="23">
        <f t="shared" si="18"/>
        <v>7941.4</v>
      </c>
      <c r="S43" s="23">
        <f t="shared" si="18"/>
        <v>0</v>
      </c>
      <c r="T43" s="23">
        <f t="shared" si="18"/>
        <v>3051.4749999999999</v>
      </c>
      <c r="U43" s="23">
        <f t="shared" si="18"/>
        <v>5462.2849999999999</v>
      </c>
      <c r="V43" s="23">
        <f t="shared" si="18"/>
        <v>2633.7599999999998</v>
      </c>
      <c r="W43" s="24">
        <f t="shared" si="18"/>
        <v>0</v>
      </c>
      <c r="X43" s="25">
        <f t="shared" si="18"/>
        <v>0</v>
      </c>
      <c r="AB43" s="4">
        <v>23742.04</v>
      </c>
    </row>
    <row r="44" spans="1:28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8" ht="13.8" x14ac:dyDescent="0.25">
      <c r="A45" s="13" t="s">
        <v>87</v>
      </c>
      <c r="B45" s="6"/>
      <c r="C45" s="14" t="s">
        <v>88</v>
      </c>
      <c r="D45" s="6"/>
      <c r="E45" s="6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8" ht="72" x14ac:dyDescent="0.25">
      <c r="A46" s="15">
        <v>230</v>
      </c>
      <c r="B46" s="16" t="s">
        <v>89</v>
      </c>
      <c r="C46" s="16" t="s">
        <v>34</v>
      </c>
      <c r="D46" s="17" t="s">
        <v>90</v>
      </c>
      <c r="E46" s="7"/>
      <c r="F46" s="18" t="s">
        <v>54</v>
      </c>
      <c r="G46" s="19">
        <v>0.6</v>
      </c>
      <c r="H46" s="7"/>
      <c r="I46" s="20">
        <v>79.8</v>
      </c>
      <c r="J46" s="20">
        <v>284.95999999999998</v>
      </c>
      <c r="K46" s="20">
        <v>0</v>
      </c>
      <c r="L46" s="20">
        <v>0</v>
      </c>
      <c r="M46" s="20">
        <v>59.05</v>
      </c>
      <c r="N46" s="20">
        <v>27.77</v>
      </c>
      <c r="O46" s="21"/>
      <c r="P46" s="7"/>
      <c r="Q46" s="20">
        <f>G46*I46</f>
        <v>47.879999999999995</v>
      </c>
      <c r="R46" s="20">
        <f>G46*J46</f>
        <v>170.97599999999997</v>
      </c>
      <c r="S46" s="20">
        <f>G46*K46</f>
        <v>0</v>
      </c>
      <c r="T46" s="20">
        <f>G46*L46</f>
        <v>0</v>
      </c>
      <c r="U46" s="20">
        <f>G46*M46</f>
        <v>35.43</v>
      </c>
      <c r="V46" s="20">
        <f>G46*N46</f>
        <v>16.661999999999999</v>
      </c>
      <c r="W46" s="22">
        <f>G46*O46</f>
        <v>0</v>
      </c>
      <c r="X46" s="21">
        <f>ROUND(W46,2)</f>
        <v>0</v>
      </c>
      <c r="AA46" s="2">
        <v>451.58</v>
      </c>
      <c r="AB46" s="3">
        <v>270.95</v>
      </c>
    </row>
    <row r="47" spans="1:28" ht="72" x14ac:dyDescent="0.25">
      <c r="A47" s="15">
        <v>240</v>
      </c>
      <c r="B47" s="16" t="s">
        <v>39</v>
      </c>
      <c r="C47" s="16" t="s">
        <v>49</v>
      </c>
      <c r="D47" s="17" t="s">
        <v>91</v>
      </c>
      <c r="E47" s="7"/>
      <c r="F47" s="18" t="s">
        <v>36</v>
      </c>
      <c r="G47" s="19">
        <v>2</v>
      </c>
      <c r="H47" s="7"/>
      <c r="I47" s="20">
        <v>43.47</v>
      </c>
      <c r="J47" s="20">
        <v>765.53</v>
      </c>
      <c r="K47" s="20">
        <v>0</v>
      </c>
      <c r="L47" s="20">
        <v>42.74</v>
      </c>
      <c r="M47" s="20">
        <v>63.8</v>
      </c>
      <c r="N47" s="20">
        <v>30</v>
      </c>
      <c r="O47" s="21"/>
      <c r="P47" s="7"/>
      <c r="Q47" s="20">
        <f>G47*I47</f>
        <v>86.94</v>
      </c>
      <c r="R47" s="20">
        <f>G47*J47</f>
        <v>1531.06</v>
      </c>
      <c r="S47" s="20">
        <f>G47*K47</f>
        <v>0</v>
      </c>
      <c r="T47" s="20">
        <f>G47*L47</f>
        <v>85.48</v>
      </c>
      <c r="U47" s="20">
        <f>G47*M47</f>
        <v>127.6</v>
      </c>
      <c r="V47" s="20">
        <f>G47*N47</f>
        <v>60</v>
      </c>
      <c r="W47" s="22">
        <f>G47*O47</f>
        <v>0</v>
      </c>
      <c r="X47" s="21">
        <f>ROUND(W47,2)</f>
        <v>0</v>
      </c>
      <c r="AA47" s="2">
        <v>945.54</v>
      </c>
      <c r="AB47" s="3">
        <v>1891.08</v>
      </c>
    </row>
    <row r="48" spans="1:28" ht="12" x14ac:dyDescent="0.25">
      <c r="A48" s="15">
        <v>250</v>
      </c>
      <c r="B48" s="16" t="s">
        <v>39</v>
      </c>
      <c r="C48" s="16" t="s">
        <v>49</v>
      </c>
      <c r="D48" s="17" t="s">
        <v>92</v>
      </c>
      <c r="E48" s="7"/>
      <c r="F48" s="18" t="s">
        <v>36</v>
      </c>
      <c r="G48" s="19">
        <v>2</v>
      </c>
      <c r="H48" s="7"/>
      <c r="I48" s="20">
        <v>43.47</v>
      </c>
      <c r="J48" s="20">
        <v>102.53</v>
      </c>
      <c r="K48" s="20">
        <v>0</v>
      </c>
      <c r="L48" s="20">
        <v>42.74</v>
      </c>
      <c r="M48" s="20">
        <v>63.8</v>
      </c>
      <c r="N48" s="20">
        <v>30</v>
      </c>
      <c r="O48" s="21"/>
      <c r="P48" s="7"/>
      <c r="Q48" s="20">
        <f>G48*I48</f>
        <v>86.94</v>
      </c>
      <c r="R48" s="20">
        <f>G48*J48</f>
        <v>205.06</v>
      </c>
      <c r="S48" s="20">
        <f>G48*K48</f>
        <v>0</v>
      </c>
      <c r="T48" s="20">
        <f>G48*L48</f>
        <v>85.48</v>
      </c>
      <c r="U48" s="20">
        <f>G48*M48</f>
        <v>127.6</v>
      </c>
      <c r="V48" s="20">
        <f>G48*N48</f>
        <v>60</v>
      </c>
      <c r="W48" s="22">
        <f>G48*O48</f>
        <v>0</v>
      </c>
      <c r="X48" s="21">
        <f>ROUND(W48,2)</f>
        <v>0</v>
      </c>
      <c r="AA48" s="2">
        <v>282.54000000000002</v>
      </c>
      <c r="AB48" s="3">
        <v>565.08000000000004</v>
      </c>
    </row>
    <row r="49" spans="1:28" ht="36" x14ac:dyDescent="0.25">
      <c r="A49" s="15">
        <v>260</v>
      </c>
      <c r="B49" s="16" t="s">
        <v>93</v>
      </c>
      <c r="C49" s="16" t="s">
        <v>49</v>
      </c>
      <c r="D49" s="17" t="s">
        <v>94</v>
      </c>
      <c r="E49" s="7"/>
      <c r="F49" s="18" t="s">
        <v>44</v>
      </c>
      <c r="G49" s="19">
        <v>12.8</v>
      </c>
      <c r="H49" s="7"/>
      <c r="I49" s="20">
        <v>5.95</v>
      </c>
      <c r="J49" s="20">
        <v>1.95</v>
      </c>
      <c r="K49" s="20">
        <v>0</v>
      </c>
      <c r="L49" s="20">
        <v>0.01</v>
      </c>
      <c r="M49" s="20">
        <v>4.41</v>
      </c>
      <c r="N49" s="20">
        <v>2.0699999999999998</v>
      </c>
      <c r="O49" s="21"/>
      <c r="P49" s="7"/>
      <c r="Q49" s="20">
        <f>G49*I49</f>
        <v>76.160000000000011</v>
      </c>
      <c r="R49" s="20">
        <f>G49*J49</f>
        <v>24.96</v>
      </c>
      <c r="S49" s="20">
        <f>G49*K49</f>
        <v>0</v>
      </c>
      <c r="T49" s="20">
        <f>G49*L49</f>
        <v>0.128</v>
      </c>
      <c r="U49" s="20">
        <f>G49*M49</f>
        <v>56.448000000000008</v>
      </c>
      <c r="V49" s="20">
        <f>G49*N49</f>
        <v>26.495999999999999</v>
      </c>
      <c r="W49" s="22">
        <f>G49*O49</f>
        <v>0</v>
      </c>
      <c r="X49" s="21">
        <f>ROUND(W49,2)</f>
        <v>0</v>
      </c>
      <c r="AA49" s="2">
        <v>14.39</v>
      </c>
      <c r="AB49" s="3">
        <v>184.19</v>
      </c>
    </row>
    <row r="50" spans="1:28" ht="13.8" x14ac:dyDescent="0.25">
      <c r="A50" s="7"/>
      <c r="B50" s="7"/>
      <c r="C50" s="7"/>
      <c r="D50" s="7"/>
      <c r="E50" s="7"/>
      <c r="F50" s="13" t="s">
        <v>45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23">
        <f t="shared" ref="Q50:X50" si="19">SUM(Q46:Q49)</f>
        <v>297.92</v>
      </c>
      <c r="R50" s="23">
        <f t="shared" si="19"/>
        <v>1932.0559999999998</v>
      </c>
      <c r="S50" s="23">
        <f t="shared" si="19"/>
        <v>0</v>
      </c>
      <c r="T50" s="23">
        <f t="shared" si="19"/>
        <v>171.08799999999999</v>
      </c>
      <c r="U50" s="23">
        <f t="shared" si="19"/>
        <v>347.07799999999997</v>
      </c>
      <c r="V50" s="23">
        <f t="shared" si="19"/>
        <v>163.15800000000002</v>
      </c>
      <c r="W50" s="24">
        <f t="shared" si="19"/>
        <v>0</v>
      </c>
      <c r="X50" s="25">
        <f t="shared" si="19"/>
        <v>0</v>
      </c>
      <c r="AB50" s="4">
        <v>2911.3</v>
      </c>
    </row>
    <row r="51" spans="1:28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8" ht="13.8" x14ac:dyDescent="0.25">
      <c r="A52" s="13" t="s">
        <v>95</v>
      </c>
      <c r="B52" s="6"/>
      <c r="C52" s="14" t="s">
        <v>96</v>
      </c>
      <c r="D52" s="6"/>
      <c r="E52" s="6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8" ht="12" x14ac:dyDescent="0.25">
      <c r="A53" s="15">
        <v>270</v>
      </c>
      <c r="B53" s="16" t="s">
        <v>97</v>
      </c>
      <c r="C53" s="16" t="s">
        <v>49</v>
      </c>
      <c r="D53" s="17" t="s">
        <v>98</v>
      </c>
      <c r="E53" s="7"/>
      <c r="F53" s="18" t="s">
        <v>44</v>
      </c>
      <c r="G53" s="19">
        <v>144</v>
      </c>
      <c r="H53" s="7"/>
      <c r="I53" s="20">
        <v>2.08</v>
      </c>
      <c r="J53" s="20">
        <v>10.029999999999999</v>
      </c>
      <c r="K53" s="20">
        <v>0</v>
      </c>
      <c r="L53" s="20">
        <v>1.1000000000000001</v>
      </c>
      <c r="M53" s="20">
        <v>2.35</v>
      </c>
      <c r="N53" s="20">
        <v>1.1100000000000001</v>
      </c>
      <c r="O53" s="21"/>
      <c r="P53" s="7"/>
      <c r="Q53" s="20">
        <f>G53*I53</f>
        <v>299.52</v>
      </c>
      <c r="R53" s="20">
        <f>G53*J53</f>
        <v>1444.32</v>
      </c>
      <c r="S53" s="20">
        <f>G53*K53</f>
        <v>0</v>
      </c>
      <c r="T53" s="20">
        <f>G53*L53</f>
        <v>158.4</v>
      </c>
      <c r="U53" s="20">
        <f>G53*M53</f>
        <v>338.40000000000003</v>
      </c>
      <c r="V53" s="20">
        <f>G53*N53</f>
        <v>159.84</v>
      </c>
      <c r="W53" s="22">
        <f>G53*O53</f>
        <v>0</v>
      </c>
      <c r="X53" s="21">
        <f>ROUND(W53,2)</f>
        <v>0</v>
      </c>
      <c r="AA53" s="2">
        <v>16.670000000000002</v>
      </c>
      <c r="AB53" s="3">
        <v>2400.48</v>
      </c>
    </row>
    <row r="54" spans="1:28" ht="12" x14ac:dyDescent="0.25">
      <c r="A54" s="15">
        <v>280</v>
      </c>
      <c r="B54" s="16" t="s">
        <v>97</v>
      </c>
      <c r="C54" s="16" t="s">
        <v>49</v>
      </c>
      <c r="D54" s="17" t="s">
        <v>99</v>
      </c>
      <c r="E54" s="7"/>
      <c r="F54" s="18" t="s">
        <v>44</v>
      </c>
      <c r="G54" s="19">
        <v>291</v>
      </c>
      <c r="H54" s="7"/>
      <c r="I54" s="20">
        <v>2.08</v>
      </c>
      <c r="J54" s="20">
        <v>9.3000000000000007</v>
      </c>
      <c r="K54" s="20">
        <v>0</v>
      </c>
      <c r="L54" s="20">
        <v>1.1000000000000001</v>
      </c>
      <c r="M54" s="20">
        <v>2.35</v>
      </c>
      <c r="N54" s="20">
        <v>1.1100000000000001</v>
      </c>
      <c r="O54" s="21"/>
      <c r="P54" s="7"/>
      <c r="Q54" s="20">
        <f>G54*I54</f>
        <v>605.28</v>
      </c>
      <c r="R54" s="20">
        <f>G54*J54</f>
        <v>2706.3</v>
      </c>
      <c r="S54" s="20">
        <f>G54*K54</f>
        <v>0</v>
      </c>
      <c r="T54" s="20">
        <f>G54*L54</f>
        <v>320.10000000000002</v>
      </c>
      <c r="U54" s="20">
        <f>G54*M54</f>
        <v>683.85</v>
      </c>
      <c r="V54" s="20">
        <f>G54*N54</f>
        <v>323.01000000000005</v>
      </c>
      <c r="W54" s="22">
        <f>G54*O54</f>
        <v>0</v>
      </c>
      <c r="X54" s="21">
        <f>ROUND(W54,2)</f>
        <v>0</v>
      </c>
      <c r="AA54" s="2">
        <v>15.94</v>
      </c>
      <c r="AB54" s="3">
        <v>4638.54</v>
      </c>
    </row>
    <row r="55" spans="1:28" ht="24" x14ac:dyDescent="0.25">
      <c r="A55" s="15">
        <v>290</v>
      </c>
      <c r="B55" s="16" t="s">
        <v>100</v>
      </c>
      <c r="C55" s="16" t="s">
        <v>49</v>
      </c>
      <c r="D55" s="17" t="s">
        <v>101</v>
      </c>
      <c r="E55" s="7"/>
      <c r="F55" s="18" t="s">
        <v>44</v>
      </c>
      <c r="G55" s="19">
        <v>38</v>
      </c>
      <c r="H55" s="7"/>
      <c r="I55" s="20">
        <v>8.99</v>
      </c>
      <c r="J55" s="20">
        <v>0</v>
      </c>
      <c r="K55" s="20">
        <v>0</v>
      </c>
      <c r="L55" s="20">
        <v>0.01</v>
      </c>
      <c r="M55" s="20">
        <v>6.66</v>
      </c>
      <c r="N55" s="20">
        <v>3.13</v>
      </c>
      <c r="O55" s="21"/>
      <c r="P55" s="7"/>
      <c r="Q55" s="20">
        <f>G55*I55</f>
        <v>341.62</v>
      </c>
      <c r="R55" s="20">
        <f>G55*J55</f>
        <v>0</v>
      </c>
      <c r="S55" s="20">
        <f>G55*K55</f>
        <v>0</v>
      </c>
      <c r="T55" s="20">
        <f>G55*L55</f>
        <v>0.38</v>
      </c>
      <c r="U55" s="20">
        <f>G55*M55</f>
        <v>253.08</v>
      </c>
      <c r="V55" s="20">
        <f>G55*N55</f>
        <v>118.94</v>
      </c>
      <c r="W55" s="22">
        <f>G55*O55</f>
        <v>0</v>
      </c>
      <c r="X55" s="21">
        <f>ROUND(W55,2)</f>
        <v>0</v>
      </c>
      <c r="AA55" s="2">
        <v>18.79</v>
      </c>
      <c r="AB55" s="3">
        <v>714.02</v>
      </c>
    </row>
    <row r="56" spans="1:28" ht="12" x14ac:dyDescent="0.25">
      <c r="A56" s="15">
        <v>300</v>
      </c>
      <c r="B56" s="16" t="s">
        <v>102</v>
      </c>
      <c r="C56" s="16" t="s">
        <v>49</v>
      </c>
      <c r="D56" s="17" t="s">
        <v>103</v>
      </c>
      <c r="E56" s="7"/>
      <c r="F56" s="18" t="s">
        <v>36</v>
      </c>
      <c r="G56" s="19">
        <v>8</v>
      </c>
      <c r="H56" s="7"/>
      <c r="I56" s="20">
        <v>17.22</v>
      </c>
      <c r="J56" s="20">
        <v>61.74</v>
      </c>
      <c r="K56" s="20">
        <v>0</v>
      </c>
      <c r="L56" s="20">
        <v>0</v>
      </c>
      <c r="M56" s="20">
        <v>12.74</v>
      </c>
      <c r="N56" s="20">
        <v>5.99</v>
      </c>
      <c r="O56" s="21"/>
      <c r="P56" s="7"/>
      <c r="Q56" s="20">
        <f>G56*I56</f>
        <v>137.76</v>
      </c>
      <c r="R56" s="20">
        <f>G56*J56</f>
        <v>493.92</v>
      </c>
      <c r="S56" s="20">
        <f>G56*K56</f>
        <v>0</v>
      </c>
      <c r="T56" s="20">
        <f>G56*L56</f>
        <v>0</v>
      </c>
      <c r="U56" s="20">
        <f>G56*M56</f>
        <v>101.92</v>
      </c>
      <c r="V56" s="20">
        <f>G56*N56</f>
        <v>47.92</v>
      </c>
      <c r="W56" s="22">
        <f>G56*O56</f>
        <v>0</v>
      </c>
      <c r="X56" s="21">
        <f>ROUND(W56,2)</f>
        <v>0</v>
      </c>
      <c r="AA56" s="2">
        <v>97.69</v>
      </c>
      <c r="AB56" s="3">
        <v>781.52</v>
      </c>
    </row>
    <row r="57" spans="1:28" ht="12" x14ac:dyDescent="0.25">
      <c r="A57" s="15">
        <v>310</v>
      </c>
      <c r="B57" s="16" t="s">
        <v>102</v>
      </c>
      <c r="C57" s="16" t="s">
        <v>49</v>
      </c>
      <c r="D57" s="17" t="s">
        <v>104</v>
      </c>
      <c r="E57" s="7"/>
      <c r="F57" s="18" t="s">
        <v>36</v>
      </c>
      <c r="G57" s="19">
        <v>16</v>
      </c>
      <c r="H57" s="7"/>
      <c r="I57" s="20">
        <v>17.22</v>
      </c>
      <c r="J57" s="20">
        <v>61.74</v>
      </c>
      <c r="K57" s="20">
        <v>0</v>
      </c>
      <c r="L57" s="20">
        <v>0</v>
      </c>
      <c r="M57" s="20">
        <v>12.74</v>
      </c>
      <c r="N57" s="20">
        <v>5.99</v>
      </c>
      <c r="O57" s="21"/>
      <c r="P57" s="7"/>
      <c r="Q57" s="20">
        <f>G57*I57</f>
        <v>275.52</v>
      </c>
      <c r="R57" s="20">
        <f>G57*J57</f>
        <v>987.84</v>
      </c>
      <c r="S57" s="20">
        <f>G57*K57</f>
        <v>0</v>
      </c>
      <c r="T57" s="20">
        <f>G57*L57</f>
        <v>0</v>
      </c>
      <c r="U57" s="20">
        <f>G57*M57</f>
        <v>203.84</v>
      </c>
      <c r="V57" s="20">
        <f>G57*N57</f>
        <v>95.84</v>
      </c>
      <c r="W57" s="22">
        <f>G57*O57</f>
        <v>0</v>
      </c>
      <c r="X57" s="21">
        <f>ROUND(W57,2)</f>
        <v>0</v>
      </c>
      <c r="AA57" s="2">
        <v>97.69</v>
      </c>
      <c r="AB57" s="3">
        <v>1563.04</v>
      </c>
    </row>
    <row r="58" spans="1:28" ht="13.8" x14ac:dyDescent="0.25">
      <c r="A58" s="7"/>
      <c r="B58" s="7"/>
      <c r="C58" s="7"/>
      <c r="D58" s="7"/>
      <c r="E58" s="7"/>
      <c r="F58" s="13" t="s">
        <v>45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23">
        <f t="shared" ref="Q58:X58" si="20">SUM(Q53:Q57)</f>
        <v>1659.7</v>
      </c>
      <c r="R58" s="23">
        <f t="shared" si="20"/>
        <v>5632.38</v>
      </c>
      <c r="S58" s="23">
        <f t="shared" si="20"/>
        <v>0</v>
      </c>
      <c r="T58" s="23">
        <f t="shared" si="20"/>
        <v>478.88</v>
      </c>
      <c r="U58" s="23">
        <f t="shared" si="20"/>
        <v>1581.09</v>
      </c>
      <c r="V58" s="23">
        <f t="shared" si="20"/>
        <v>745.55</v>
      </c>
      <c r="W58" s="24">
        <f t="shared" si="20"/>
        <v>0</v>
      </c>
      <c r="X58" s="25">
        <f t="shared" si="20"/>
        <v>0</v>
      </c>
      <c r="AB58" s="4">
        <v>10097.6</v>
      </c>
    </row>
    <row r="59" spans="1:28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8" ht="13.8" x14ac:dyDescent="0.25">
      <c r="A60" s="13" t="s">
        <v>105</v>
      </c>
      <c r="B60" s="6"/>
      <c r="C60" s="14" t="s">
        <v>106</v>
      </c>
      <c r="D60" s="6"/>
      <c r="E60" s="6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8" ht="12" x14ac:dyDescent="0.25">
      <c r="A61" s="15">
        <v>320</v>
      </c>
      <c r="B61" s="16" t="s">
        <v>107</v>
      </c>
      <c r="C61" s="16" t="s">
        <v>49</v>
      </c>
      <c r="D61" s="17" t="s">
        <v>108</v>
      </c>
      <c r="E61" s="7"/>
      <c r="F61" s="18" t="s">
        <v>36</v>
      </c>
      <c r="G61" s="19">
        <v>4</v>
      </c>
      <c r="H61" s="7"/>
      <c r="I61" s="20">
        <v>65.97</v>
      </c>
      <c r="J61" s="20">
        <v>0</v>
      </c>
      <c r="K61" s="20">
        <v>0</v>
      </c>
      <c r="L61" s="20">
        <v>0</v>
      </c>
      <c r="M61" s="20">
        <v>48.82</v>
      </c>
      <c r="N61" s="20">
        <v>22.96</v>
      </c>
      <c r="O61" s="21"/>
      <c r="P61" s="7"/>
      <c r="Q61" s="20">
        <f>G61*I61</f>
        <v>263.88</v>
      </c>
      <c r="R61" s="20">
        <f>G61*J61</f>
        <v>0</v>
      </c>
      <c r="S61" s="20">
        <f>G61*K61</f>
        <v>0</v>
      </c>
      <c r="T61" s="20">
        <f>G61*L61</f>
        <v>0</v>
      </c>
      <c r="U61" s="20">
        <f>G61*M61</f>
        <v>195.28</v>
      </c>
      <c r="V61" s="20">
        <f>G61*N61</f>
        <v>91.84</v>
      </c>
      <c r="W61" s="22">
        <f>G61*O61</f>
        <v>0</v>
      </c>
      <c r="X61" s="21">
        <f>ROUND(W61,2)</f>
        <v>0</v>
      </c>
      <c r="AA61" s="2">
        <v>137.75</v>
      </c>
      <c r="AB61" s="3">
        <v>551</v>
      </c>
    </row>
    <row r="62" spans="1:28" ht="12" x14ac:dyDescent="0.25">
      <c r="A62" s="15">
        <v>330</v>
      </c>
      <c r="B62" s="16" t="s">
        <v>107</v>
      </c>
      <c r="C62" s="16" t="s">
        <v>34</v>
      </c>
      <c r="D62" s="17" t="s">
        <v>109</v>
      </c>
      <c r="E62" s="7"/>
      <c r="F62" s="18" t="s">
        <v>36</v>
      </c>
      <c r="G62" s="19">
        <v>8</v>
      </c>
      <c r="H62" s="7"/>
      <c r="I62" s="20">
        <v>65.97</v>
      </c>
      <c r="J62" s="20">
        <v>0</v>
      </c>
      <c r="K62" s="20">
        <v>0</v>
      </c>
      <c r="L62" s="20">
        <v>0</v>
      </c>
      <c r="M62" s="20">
        <v>48.82</v>
      </c>
      <c r="N62" s="20">
        <v>22.96</v>
      </c>
      <c r="O62" s="21"/>
      <c r="P62" s="7"/>
      <c r="Q62" s="20">
        <f>G62*I62</f>
        <v>527.76</v>
      </c>
      <c r="R62" s="20">
        <f>G62*J62</f>
        <v>0</v>
      </c>
      <c r="S62" s="20">
        <f>G62*K62</f>
        <v>0</v>
      </c>
      <c r="T62" s="20">
        <f>G62*L62</f>
        <v>0</v>
      </c>
      <c r="U62" s="20">
        <f>G62*M62</f>
        <v>390.56</v>
      </c>
      <c r="V62" s="20">
        <f>G62*N62</f>
        <v>183.68</v>
      </c>
      <c r="W62" s="22">
        <f>G62*O62</f>
        <v>0</v>
      </c>
      <c r="X62" s="21">
        <f>ROUND(W62,2)</f>
        <v>0</v>
      </c>
      <c r="AA62" s="2">
        <v>137.75</v>
      </c>
      <c r="AB62" s="3">
        <v>1102</v>
      </c>
    </row>
    <row r="63" spans="1:28" ht="12" x14ac:dyDescent="0.25">
      <c r="A63" s="15">
        <v>340</v>
      </c>
      <c r="B63" s="16" t="s">
        <v>110</v>
      </c>
      <c r="C63" s="16" t="s">
        <v>34</v>
      </c>
      <c r="D63" s="17" t="s">
        <v>111</v>
      </c>
      <c r="E63" s="7"/>
      <c r="F63" s="18" t="s">
        <v>36</v>
      </c>
      <c r="G63" s="19">
        <v>4</v>
      </c>
      <c r="H63" s="7"/>
      <c r="I63" s="20">
        <v>7.48</v>
      </c>
      <c r="J63" s="20">
        <v>0</v>
      </c>
      <c r="K63" s="20">
        <v>0</v>
      </c>
      <c r="L63" s="20">
        <v>0</v>
      </c>
      <c r="M63" s="20">
        <v>5.54</v>
      </c>
      <c r="N63" s="20">
        <v>2.6</v>
      </c>
      <c r="O63" s="21"/>
      <c r="P63" s="7"/>
      <c r="Q63" s="20">
        <f>G63*I63</f>
        <v>29.92</v>
      </c>
      <c r="R63" s="20">
        <f>G63*J63</f>
        <v>0</v>
      </c>
      <c r="S63" s="20">
        <f>G63*K63</f>
        <v>0</v>
      </c>
      <c r="T63" s="20">
        <f>G63*L63</f>
        <v>0</v>
      </c>
      <c r="U63" s="20">
        <f>G63*M63</f>
        <v>22.16</v>
      </c>
      <c r="V63" s="20">
        <f>G63*N63</f>
        <v>10.4</v>
      </c>
      <c r="W63" s="22">
        <f>G63*O63</f>
        <v>0</v>
      </c>
      <c r="X63" s="21">
        <f>ROUND(W63,2)</f>
        <v>0</v>
      </c>
      <c r="AA63" s="2">
        <v>15.62</v>
      </c>
      <c r="AB63" s="3">
        <v>62.48</v>
      </c>
    </row>
    <row r="64" spans="1:28" ht="13.8" x14ac:dyDescent="0.25">
      <c r="A64" s="7"/>
      <c r="B64" s="7"/>
      <c r="C64" s="7"/>
      <c r="D64" s="7"/>
      <c r="E64" s="7"/>
      <c r="F64" s="13" t="s">
        <v>45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23">
        <f t="shared" ref="Q64:X64" si="21">SUM(Q61:Q63)</f>
        <v>821.56</v>
      </c>
      <c r="R64" s="23">
        <f t="shared" si="21"/>
        <v>0</v>
      </c>
      <c r="S64" s="23">
        <f t="shared" si="21"/>
        <v>0</v>
      </c>
      <c r="T64" s="23">
        <f t="shared" si="21"/>
        <v>0</v>
      </c>
      <c r="U64" s="23">
        <f t="shared" si="21"/>
        <v>608</v>
      </c>
      <c r="V64" s="23">
        <f t="shared" si="21"/>
        <v>285.91999999999996</v>
      </c>
      <c r="W64" s="24">
        <f t="shared" si="21"/>
        <v>0</v>
      </c>
      <c r="X64" s="25">
        <f t="shared" si="21"/>
        <v>0</v>
      </c>
      <c r="AB64" s="4">
        <v>1715.48</v>
      </c>
    </row>
    <row r="65" spans="1:28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8" ht="13.8" x14ac:dyDescent="0.25">
      <c r="A66" s="13" t="s">
        <v>112</v>
      </c>
      <c r="B66" s="6"/>
      <c r="C66" s="14" t="s">
        <v>113</v>
      </c>
      <c r="D66" s="6"/>
      <c r="E66" s="6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8" ht="12" x14ac:dyDescent="0.25">
      <c r="A67" s="15">
        <v>350</v>
      </c>
      <c r="B67" s="16" t="s">
        <v>114</v>
      </c>
      <c r="C67" s="16" t="s">
        <v>49</v>
      </c>
      <c r="D67" s="17" t="s">
        <v>115</v>
      </c>
      <c r="E67" s="7"/>
      <c r="F67" s="18" t="s">
        <v>36</v>
      </c>
      <c r="G67" s="19">
        <v>1</v>
      </c>
      <c r="H67" s="7"/>
      <c r="I67" s="20">
        <v>9.8699999999999992</v>
      </c>
      <c r="J67" s="20">
        <v>0</v>
      </c>
      <c r="K67" s="20">
        <v>0</v>
      </c>
      <c r="L67" s="20">
        <v>0</v>
      </c>
      <c r="M67" s="20">
        <v>6.9</v>
      </c>
      <c r="N67" s="20">
        <v>3.35</v>
      </c>
      <c r="O67" s="21"/>
      <c r="P67" s="7"/>
      <c r="Q67" s="20">
        <f>G67*I67</f>
        <v>9.8699999999999992</v>
      </c>
      <c r="R67" s="20">
        <f>G67*J67</f>
        <v>0</v>
      </c>
      <c r="S67" s="20">
        <f>G67*K67</f>
        <v>0</v>
      </c>
      <c r="T67" s="20">
        <f>G67*L67</f>
        <v>0</v>
      </c>
      <c r="U67" s="20">
        <f>G67*M67</f>
        <v>6.9</v>
      </c>
      <c r="V67" s="20">
        <f>G67*N67</f>
        <v>3.35</v>
      </c>
      <c r="W67" s="22">
        <f>G67*O67</f>
        <v>0</v>
      </c>
      <c r="X67" s="21">
        <f>ROUND(W67,2)</f>
        <v>0</v>
      </c>
      <c r="AA67" s="2">
        <v>20.12</v>
      </c>
      <c r="AB67" s="3">
        <v>20.12</v>
      </c>
    </row>
    <row r="68" spans="1:28" ht="12" x14ac:dyDescent="0.25">
      <c r="A68" s="15">
        <v>360</v>
      </c>
      <c r="B68" s="16" t="s">
        <v>116</v>
      </c>
      <c r="C68" s="16" t="s">
        <v>49</v>
      </c>
      <c r="D68" s="17" t="s">
        <v>117</v>
      </c>
      <c r="E68" s="7"/>
      <c r="F68" s="18" t="s">
        <v>36</v>
      </c>
      <c r="G68" s="19">
        <v>1</v>
      </c>
      <c r="H68" s="7"/>
      <c r="I68" s="20">
        <v>35.18</v>
      </c>
      <c r="J68" s="20">
        <v>0</v>
      </c>
      <c r="K68" s="20">
        <v>0</v>
      </c>
      <c r="L68" s="20">
        <v>0</v>
      </c>
      <c r="M68" s="20">
        <v>26.03</v>
      </c>
      <c r="N68" s="20">
        <v>12.24</v>
      </c>
      <c r="O68" s="21"/>
      <c r="P68" s="7"/>
      <c r="Q68" s="20">
        <f>G68*I68</f>
        <v>35.18</v>
      </c>
      <c r="R68" s="20">
        <f>G68*J68</f>
        <v>0</v>
      </c>
      <c r="S68" s="20">
        <f>G68*K68</f>
        <v>0</v>
      </c>
      <c r="T68" s="20">
        <f>G68*L68</f>
        <v>0</v>
      </c>
      <c r="U68" s="20">
        <f>G68*M68</f>
        <v>26.03</v>
      </c>
      <c r="V68" s="20">
        <f>G68*N68</f>
        <v>12.24</v>
      </c>
      <c r="W68" s="22">
        <f>G68*O68</f>
        <v>0</v>
      </c>
      <c r="X68" s="21">
        <f>ROUND(W68,2)</f>
        <v>0</v>
      </c>
      <c r="AA68" s="2">
        <v>73.45</v>
      </c>
      <c r="AB68" s="3">
        <v>73.45</v>
      </c>
    </row>
    <row r="69" spans="1:28" ht="13.8" x14ac:dyDescent="0.25">
      <c r="A69" s="7"/>
      <c r="B69" s="7"/>
      <c r="C69" s="7"/>
      <c r="D69" s="7"/>
      <c r="E69" s="7"/>
      <c r="F69" s="13" t="s">
        <v>45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23">
        <f t="shared" ref="Q69:X69" si="22">SUM(Q67:Q68)</f>
        <v>45.05</v>
      </c>
      <c r="R69" s="23">
        <f t="shared" si="22"/>
        <v>0</v>
      </c>
      <c r="S69" s="23">
        <f t="shared" si="22"/>
        <v>0</v>
      </c>
      <c r="T69" s="23">
        <f t="shared" si="22"/>
        <v>0</v>
      </c>
      <c r="U69" s="23">
        <f t="shared" si="22"/>
        <v>32.93</v>
      </c>
      <c r="V69" s="23">
        <f t="shared" si="22"/>
        <v>15.59</v>
      </c>
      <c r="W69" s="24">
        <f t="shared" si="22"/>
        <v>0</v>
      </c>
      <c r="X69" s="25">
        <f t="shared" si="22"/>
        <v>0</v>
      </c>
      <c r="AB69" s="4">
        <v>93.57</v>
      </c>
    </row>
    <row r="70" spans="1:28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8" ht="13.8" x14ac:dyDescent="0.25">
      <c r="A71" s="13" t="s">
        <v>118</v>
      </c>
      <c r="B71" s="6"/>
      <c r="C71" s="14" t="s">
        <v>119</v>
      </c>
      <c r="D71" s="6"/>
      <c r="E71" s="6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8" ht="24" x14ac:dyDescent="0.25">
      <c r="A72" s="15">
        <v>370</v>
      </c>
      <c r="B72" s="16" t="s">
        <v>120</v>
      </c>
      <c r="C72" s="16" t="s">
        <v>49</v>
      </c>
      <c r="D72" s="17" t="s">
        <v>121</v>
      </c>
      <c r="E72" s="7"/>
      <c r="F72" s="18" t="s">
        <v>44</v>
      </c>
      <c r="G72" s="19">
        <v>75.5</v>
      </c>
      <c r="H72" s="7"/>
      <c r="I72" s="20">
        <v>6.77</v>
      </c>
      <c r="J72" s="20">
        <v>34.15</v>
      </c>
      <c r="K72" s="20">
        <v>0</v>
      </c>
      <c r="L72" s="20">
        <v>0</v>
      </c>
      <c r="M72" s="20">
        <v>5.01</v>
      </c>
      <c r="N72" s="20">
        <v>2.36</v>
      </c>
      <c r="O72" s="21"/>
      <c r="P72" s="7"/>
      <c r="Q72" s="20">
        <f t="shared" ref="Q72:Q77" si="23">G72*I72</f>
        <v>511.13499999999999</v>
      </c>
      <c r="R72" s="20">
        <f t="shared" ref="R72:R77" si="24">G72*J72</f>
        <v>2578.3249999999998</v>
      </c>
      <c r="S72" s="20">
        <f t="shared" ref="S72:S77" si="25">G72*K72</f>
        <v>0</v>
      </c>
      <c r="T72" s="20">
        <f t="shared" ref="T72:T77" si="26">G72*L72</f>
        <v>0</v>
      </c>
      <c r="U72" s="20">
        <f t="shared" ref="U72:U77" si="27">G72*M72</f>
        <v>378.255</v>
      </c>
      <c r="V72" s="20">
        <f t="shared" ref="V72:V77" si="28">G72*N72</f>
        <v>178.17999999999998</v>
      </c>
      <c r="W72" s="22">
        <f t="shared" ref="W72:W77" si="29">G72*O72</f>
        <v>0</v>
      </c>
      <c r="X72" s="21">
        <f t="shared" ref="X72:X77" si="30">ROUND(W72,2)</f>
        <v>0</v>
      </c>
      <c r="AA72" s="2">
        <v>48.29</v>
      </c>
      <c r="AB72" s="3">
        <v>3645.9</v>
      </c>
    </row>
    <row r="73" spans="1:28" ht="24" x14ac:dyDescent="0.25">
      <c r="A73" s="15">
        <v>380</v>
      </c>
      <c r="B73" s="16" t="s">
        <v>122</v>
      </c>
      <c r="C73" s="16" t="s">
        <v>49</v>
      </c>
      <c r="D73" s="17" t="s">
        <v>123</v>
      </c>
      <c r="E73" s="7"/>
      <c r="F73" s="18" t="s">
        <v>44</v>
      </c>
      <c r="G73" s="19">
        <v>6</v>
      </c>
      <c r="H73" s="7"/>
      <c r="I73" s="20">
        <v>16.98</v>
      </c>
      <c r="J73" s="20">
        <v>102.46</v>
      </c>
      <c r="K73" s="20">
        <v>0</v>
      </c>
      <c r="L73" s="20">
        <v>0</v>
      </c>
      <c r="M73" s="20">
        <v>12.57</v>
      </c>
      <c r="N73" s="20">
        <v>5.91</v>
      </c>
      <c r="O73" s="21"/>
      <c r="P73" s="7"/>
      <c r="Q73" s="20">
        <f t="shared" si="23"/>
        <v>101.88</v>
      </c>
      <c r="R73" s="20">
        <f t="shared" si="24"/>
        <v>614.76</v>
      </c>
      <c r="S73" s="20">
        <f t="shared" si="25"/>
        <v>0</v>
      </c>
      <c r="T73" s="20">
        <f t="shared" si="26"/>
        <v>0</v>
      </c>
      <c r="U73" s="20">
        <f t="shared" si="27"/>
        <v>75.42</v>
      </c>
      <c r="V73" s="20">
        <f t="shared" si="28"/>
        <v>35.46</v>
      </c>
      <c r="W73" s="22">
        <f t="shared" si="29"/>
        <v>0</v>
      </c>
      <c r="X73" s="21">
        <f t="shared" si="30"/>
        <v>0</v>
      </c>
      <c r="AA73" s="2">
        <v>137.91999999999999</v>
      </c>
      <c r="AB73" s="3">
        <v>827.52</v>
      </c>
    </row>
    <row r="74" spans="1:28" ht="36" x14ac:dyDescent="0.25">
      <c r="A74" s="15">
        <v>390</v>
      </c>
      <c r="B74" s="16" t="s">
        <v>124</v>
      </c>
      <c r="C74" s="16" t="s">
        <v>49</v>
      </c>
      <c r="D74" s="17" t="s">
        <v>125</v>
      </c>
      <c r="E74" s="7"/>
      <c r="F74" s="18" t="s">
        <v>51</v>
      </c>
      <c r="G74" s="19">
        <v>52</v>
      </c>
      <c r="H74" s="7"/>
      <c r="I74" s="20">
        <v>27.38</v>
      </c>
      <c r="J74" s="20">
        <v>22.21</v>
      </c>
      <c r="K74" s="20">
        <v>0</v>
      </c>
      <c r="L74" s="20">
        <v>1.66</v>
      </c>
      <c r="M74" s="20">
        <v>21.49</v>
      </c>
      <c r="N74" s="20">
        <v>10.11</v>
      </c>
      <c r="O74" s="21"/>
      <c r="P74" s="7"/>
      <c r="Q74" s="20">
        <f t="shared" si="23"/>
        <v>1423.76</v>
      </c>
      <c r="R74" s="20">
        <f t="shared" si="24"/>
        <v>1154.92</v>
      </c>
      <c r="S74" s="20">
        <f t="shared" si="25"/>
        <v>0</v>
      </c>
      <c r="T74" s="20">
        <f t="shared" si="26"/>
        <v>86.32</v>
      </c>
      <c r="U74" s="20">
        <f t="shared" si="27"/>
        <v>1117.48</v>
      </c>
      <c r="V74" s="20">
        <f t="shared" si="28"/>
        <v>525.72</v>
      </c>
      <c r="W74" s="22">
        <f t="shared" si="29"/>
        <v>0</v>
      </c>
      <c r="X74" s="21">
        <f t="shared" si="30"/>
        <v>0</v>
      </c>
      <c r="AA74" s="2">
        <v>82.85</v>
      </c>
      <c r="AB74" s="3">
        <v>4308.2</v>
      </c>
    </row>
    <row r="75" spans="1:28" ht="36" x14ac:dyDescent="0.25">
      <c r="A75" s="15">
        <v>400</v>
      </c>
      <c r="B75" s="16" t="s">
        <v>126</v>
      </c>
      <c r="C75" s="16" t="s">
        <v>49</v>
      </c>
      <c r="D75" s="17" t="s">
        <v>127</v>
      </c>
      <c r="E75" s="7"/>
      <c r="F75" s="18" t="s">
        <v>51</v>
      </c>
      <c r="G75" s="19">
        <v>-52</v>
      </c>
      <c r="H75" s="7"/>
      <c r="I75" s="20">
        <v>1.7</v>
      </c>
      <c r="J75" s="20">
        <v>4.3499999999999996</v>
      </c>
      <c r="K75" s="20">
        <v>0</v>
      </c>
      <c r="L75" s="20">
        <v>0</v>
      </c>
      <c r="M75" s="20">
        <v>1.26</v>
      </c>
      <c r="N75" s="20">
        <v>0.59</v>
      </c>
      <c r="O75" s="21"/>
      <c r="P75" s="7"/>
      <c r="Q75" s="20">
        <f t="shared" si="23"/>
        <v>-88.399999999999991</v>
      </c>
      <c r="R75" s="20">
        <f t="shared" si="24"/>
        <v>-226.2</v>
      </c>
      <c r="S75" s="20">
        <f t="shared" si="25"/>
        <v>0</v>
      </c>
      <c r="T75" s="20">
        <f t="shared" si="26"/>
        <v>0</v>
      </c>
      <c r="U75" s="20">
        <f t="shared" si="27"/>
        <v>-65.52</v>
      </c>
      <c r="V75" s="20">
        <f t="shared" si="28"/>
        <v>-30.68</v>
      </c>
      <c r="W75" s="22">
        <f t="shared" si="29"/>
        <v>0</v>
      </c>
      <c r="X75" s="21">
        <f t="shared" si="30"/>
        <v>0</v>
      </c>
      <c r="AA75" s="2">
        <v>7.9</v>
      </c>
      <c r="AB75" s="3">
        <v>-410.8</v>
      </c>
    </row>
    <row r="76" spans="1:28" ht="24" x14ac:dyDescent="0.25">
      <c r="A76" s="15">
        <v>410</v>
      </c>
      <c r="B76" s="16" t="s">
        <v>128</v>
      </c>
      <c r="C76" s="16" t="s">
        <v>49</v>
      </c>
      <c r="D76" s="17" t="s">
        <v>129</v>
      </c>
      <c r="E76" s="7"/>
      <c r="F76" s="18" t="s">
        <v>51</v>
      </c>
      <c r="G76" s="19">
        <v>16</v>
      </c>
      <c r="H76" s="7"/>
      <c r="I76" s="20">
        <v>5.42</v>
      </c>
      <c r="J76" s="20">
        <v>1.67</v>
      </c>
      <c r="K76" s="20">
        <v>0</v>
      </c>
      <c r="L76" s="20">
        <v>0</v>
      </c>
      <c r="M76" s="20">
        <v>4.01</v>
      </c>
      <c r="N76" s="20">
        <v>1.89</v>
      </c>
      <c r="O76" s="21"/>
      <c r="P76" s="7"/>
      <c r="Q76" s="20">
        <f t="shared" si="23"/>
        <v>86.72</v>
      </c>
      <c r="R76" s="20">
        <f t="shared" si="24"/>
        <v>26.72</v>
      </c>
      <c r="S76" s="20">
        <f t="shared" si="25"/>
        <v>0</v>
      </c>
      <c r="T76" s="20">
        <f t="shared" si="26"/>
        <v>0</v>
      </c>
      <c r="U76" s="20">
        <f t="shared" si="27"/>
        <v>64.16</v>
      </c>
      <c r="V76" s="20">
        <f t="shared" si="28"/>
        <v>30.24</v>
      </c>
      <c r="W76" s="22">
        <f t="shared" si="29"/>
        <v>0</v>
      </c>
      <c r="X76" s="21">
        <f t="shared" si="30"/>
        <v>0</v>
      </c>
      <c r="AA76" s="2">
        <v>12.99</v>
      </c>
      <c r="AB76" s="3">
        <v>207.84</v>
      </c>
    </row>
    <row r="77" spans="1:28" ht="24" x14ac:dyDescent="0.25">
      <c r="A77" s="15">
        <v>420</v>
      </c>
      <c r="B77" s="16" t="s">
        <v>130</v>
      </c>
      <c r="C77" s="16" t="s">
        <v>49</v>
      </c>
      <c r="D77" s="17" t="s">
        <v>131</v>
      </c>
      <c r="E77" s="7"/>
      <c r="F77" s="18" t="s">
        <v>51</v>
      </c>
      <c r="G77" s="19">
        <v>16</v>
      </c>
      <c r="H77" s="7"/>
      <c r="I77" s="20">
        <v>3.57</v>
      </c>
      <c r="J77" s="20">
        <v>1.54</v>
      </c>
      <c r="K77" s="20">
        <v>0</v>
      </c>
      <c r="L77" s="20">
        <v>0</v>
      </c>
      <c r="M77" s="20">
        <v>2.64</v>
      </c>
      <c r="N77" s="20">
        <v>1.24</v>
      </c>
      <c r="O77" s="21"/>
      <c r="P77" s="7"/>
      <c r="Q77" s="20">
        <f t="shared" si="23"/>
        <v>57.12</v>
      </c>
      <c r="R77" s="20">
        <f t="shared" si="24"/>
        <v>24.64</v>
      </c>
      <c r="S77" s="20">
        <f t="shared" si="25"/>
        <v>0</v>
      </c>
      <c r="T77" s="20">
        <f t="shared" si="26"/>
        <v>0</v>
      </c>
      <c r="U77" s="20">
        <f t="shared" si="27"/>
        <v>42.24</v>
      </c>
      <c r="V77" s="20">
        <f t="shared" si="28"/>
        <v>19.84</v>
      </c>
      <c r="W77" s="22">
        <f t="shared" si="29"/>
        <v>0</v>
      </c>
      <c r="X77" s="21">
        <f t="shared" si="30"/>
        <v>0</v>
      </c>
      <c r="AA77" s="2">
        <v>8.99</v>
      </c>
      <c r="AB77" s="3">
        <v>143.84</v>
      </c>
    </row>
    <row r="78" spans="1:28" ht="13.8" x14ac:dyDescent="0.25">
      <c r="A78" s="7"/>
      <c r="B78" s="7"/>
      <c r="C78" s="7"/>
      <c r="D78" s="7"/>
      <c r="E78" s="7"/>
      <c r="F78" s="13" t="s">
        <v>45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23">
        <f t="shared" ref="Q78:X78" si="31">SUM(Q72:Q77)</f>
        <v>2092.2150000000001</v>
      </c>
      <c r="R78" s="23">
        <f t="shared" si="31"/>
        <v>4173.1650000000009</v>
      </c>
      <c r="S78" s="23">
        <f t="shared" si="31"/>
        <v>0</v>
      </c>
      <c r="T78" s="23">
        <f t="shared" si="31"/>
        <v>86.32</v>
      </c>
      <c r="U78" s="23">
        <f t="shared" si="31"/>
        <v>1612.0350000000001</v>
      </c>
      <c r="V78" s="23">
        <f t="shared" si="31"/>
        <v>758.7600000000001</v>
      </c>
      <c r="W78" s="24">
        <f t="shared" si="31"/>
        <v>0</v>
      </c>
      <c r="X78" s="25">
        <f t="shared" si="31"/>
        <v>0</v>
      </c>
      <c r="AB78" s="4">
        <v>8722.5</v>
      </c>
    </row>
    <row r="79" spans="1:28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8" ht="13.8" x14ac:dyDescent="0.25">
      <c r="A80" s="13" t="s">
        <v>132</v>
      </c>
      <c r="B80" s="6"/>
      <c r="C80" s="14" t="s">
        <v>133</v>
      </c>
      <c r="D80" s="6"/>
      <c r="E80" s="6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8" ht="12" x14ac:dyDescent="0.25">
      <c r="A81" s="15">
        <v>430</v>
      </c>
      <c r="B81" s="16" t="s">
        <v>37</v>
      </c>
      <c r="C81" s="16" t="s">
        <v>49</v>
      </c>
      <c r="D81" s="17" t="s">
        <v>134</v>
      </c>
      <c r="E81" s="7"/>
      <c r="F81" s="18" t="s">
        <v>36</v>
      </c>
      <c r="G81" s="19">
        <v>8</v>
      </c>
      <c r="H81" s="7"/>
      <c r="I81" s="20">
        <v>48.21</v>
      </c>
      <c r="J81" s="20">
        <v>0</v>
      </c>
      <c r="K81" s="20">
        <v>0</v>
      </c>
      <c r="L81" s="20">
        <v>12.05</v>
      </c>
      <c r="M81" s="20">
        <v>42.12</v>
      </c>
      <c r="N81" s="20">
        <v>20.48</v>
      </c>
      <c r="O81" s="21"/>
      <c r="P81" s="7"/>
      <c r="Q81" s="20">
        <f t="shared" ref="Q81:Q87" si="32">G81*I81</f>
        <v>385.68</v>
      </c>
      <c r="R81" s="20">
        <f t="shared" ref="R81:R87" si="33">G81*J81</f>
        <v>0</v>
      </c>
      <c r="S81" s="20">
        <f t="shared" ref="S81:S87" si="34">G81*K81</f>
        <v>0</v>
      </c>
      <c r="T81" s="20">
        <f t="shared" ref="T81:T87" si="35">G81*L81</f>
        <v>96.4</v>
      </c>
      <c r="U81" s="20">
        <f t="shared" ref="U81:U87" si="36">G81*M81</f>
        <v>336.96</v>
      </c>
      <c r="V81" s="20">
        <f t="shared" ref="V81:V87" si="37">G81*N81</f>
        <v>163.84</v>
      </c>
      <c r="W81" s="22">
        <f t="shared" ref="W81:W87" si="38">G81*O81</f>
        <v>0</v>
      </c>
      <c r="X81" s="21">
        <f t="shared" ref="X81:X87" si="39">ROUND(W81,2)</f>
        <v>0</v>
      </c>
      <c r="AA81" s="2">
        <v>122.86</v>
      </c>
      <c r="AB81" s="3">
        <v>982.88</v>
      </c>
    </row>
    <row r="82" spans="1:28" ht="36" x14ac:dyDescent="0.25">
      <c r="A82" s="15">
        <v>440</v>
      </c>
      <c r="B82" s="16" t="s">
        <v>37</v>
      </c>
      <c r="C82" s="16" t="s">
        <v>49</v>
      </c>
      <c r="D82" s="17" t="s">
        <v>135</v>
      </c>
      <c r="E82" s="7"/>
      <c r="F82" s="18" t="s">
        <v>36</v>
      </c>
      <c r="G82" s="19">
        <v>2</v>
      </c>
      <c r="H82" s="7"/>
      <c r="I82" s="20">
        <v>68.39</v>
      </c>
      <c r="J82" s="20">
        <v>114.24</v>
      </c>
      <c r="K82" s="20">
        <v>0</v>
      </c>
      <c r="L82" s="20">
        <v>13.85</v>
      </c>
      <c r="M82" s="20">
        <v>57.49</v>
      </c>
      <c r="N82" s="20">
        <v>27.95</v>
      </c>
      <c r="O82" s="21"/>
      <c r="P82" s="7"/>
      <c r="Q82" s="20">
        <f t="shared" si="32"/>
        <v>136.78</v>
      </c>
      <c r="R82" s="20">
        <f t="shared" si="33"/>
        <v>228.48</v>
      </c>
      <c r="S82" s="20">
        <f t="shared" si="34"/>
        <v>0</v>
      </c>
      <c r="T82" s="20">
        <f t="shared" si="35"/>
        <v>27.7</v>
      </c>
      <c r="U82" s="20">
        <f t="shared" si="36"/>
        <v>114.98</v>
      </c>
      <c r="V82" s="20">
        <f t="shared" si="37"/>
        <v>55.9</v>
      </c>
      <c r="W82" s="22">
        <f t="shared" si="38"/>
        <v>0</v>
      </c>
      <c r="X82" s="21">
        <f t="shared" si="39"/>
        <v>0</v>
      </c>
      <c r="AA82" s="2">
        <v>281.92</v>
      </c>
      <c r="AB82" s="3">
        <v>563.84</v>
      </c>
    </row>
    <row r="83" spans="1:28" ht="24" x14ac:dyDescent="0.25">
      <c r="A83" s="15">
        <v>450</v>
      </c>
      <c r="B83" s="16" t="s">
        <v>33</v>
      </c>
      <c r="C83" s="16" t="s">
        <v>49</v>
      </c>
      <c r="D83" s="17" t="s">
        <v>136</v>
      </c>
      <c r="E83" s="7"/>
      <c r="F83" s="18" t="s">
        <v>36</v>
      </c>
      <c r="G83" s="19">
        <v>2</v>
      </c>
      <c r="H83" s="7"/>
      <c r="I83" s="20">
        <v>57.61</v>
      </c>
      <c r="J83" s="20">
        <v>93.84</v>
      </c>
      <c r="K83" s="20">
        <v>0</v>
      </c>
      <c r="L83" s="20">
        <v>8.43</v>
      </c>
      <c r="M83" s="20">
        <v>46.16</v>
      </c>
      <c r="N83" s="20">
        <v>22.44</v>
      </c>
      <c r="O83" s="21"/>
      <c r="P83" s="7"/>
      <c r="Q83" s="20">
        <f t="shared" si="32"/>
        <v>115.22</v>
      </c>
      <c r="R83" s="20">
        <f t="shared" si="33"/>
        <v>187.68</v>
      </c>
      <c r="S83" s="20">
        <f t="shared" si="34"/>
        <v>0</v>
      </c>
      <c r="T83" s="20">
        <f t="shared" si="35"/>
        <v>16.86</v>
      </c>
      <c r="U83" s="20">
        <f t="shared" si="36"/>
        <v>92.32</v>
      </c>
      <c r="V83" s="20">
        <f t="shared" si="37"/>
        <v>44.88</v>
      </c>
      <c r="W83" s="22">
        <f t="shared" si="38"/>
        <v>0</v>
      </c>
      <c r="X83" s="21">
        <f t="shared" si="39"/>
        <v>0</v>
      </c>
      <c r="AA83" s="2">
        <v>228.48</v>
      </c>
      <c r="AB83" s="3">
        <v>456.96</v>
      </c>
    </row>
    <row r="84" spans="1:28" ht="48" x14ac:dyDescent="0.25">
      <c r="A84" s="15">
        <v>460</v>
      </c>
      <c r="B84" s="16" t="s">
        <v>137</v>
      </c>
      <c r="C84" s="16" t="s">
        <v>49</v>
      </c>
      <c r="D84" s="17" t="s">
        <v>138</v>
      </c>
      <c r="E84" s="7"/>
      <c r="F84" s="18" t="s">
        <v>36</v>
      </c>
      <c r="G84" s="19">
        <v>1</v>
      </c>
      <c r="H84" s="7"/>
      <c r="I84" s="20">
        <v>0</v>
      </c>
      <c r="J84" s="20">
        <v>8960</v>
      </c>
      <c r="K84" s="20">
        <v>0</v>
      </c>
      <c r="L84" s="20">
        <v>0</v>
      </c>
      <c r="M84" s="20">
        <v>0</v>
      </c>
      <c r="N84" s="20">
        <v>0</v>
      </c>
      <c r="O84" s="21"/>
      <c r="P84" s="7"/>
      <c r="Q84" s="20">
        <f t="shared" si="32"/>
        <v>0</v>
      </c>
      <c r="R84" s="20">
        <f t="shared" si="33"/>
        <v>8960</v>
      </c>
      <c r="S84" s="20">
        <f t="shared" si="34"/>
        <v>0</v>
      </c>
      <c r="T84" s="20">
        <f t="shared" si="35"/>
        <v>0</v>
      </c>
      <c r="U84" s="20">
        <f t="shared" si="36"/>
        <v>0</v>
      </c>
      <c r="V84" s="20">
        <f t="shared" si="37"/>
        <v>0</v>
      </c>
      <c r="W84" s="22">
        <f t="shared" si="38"/>
        <v>0</v>
      </c>
      <c r="X84" s="21">
        <f t="shared" si="39"/>
        <v>0</v>
      </c>
      <c r="AA84" s="2">
        <v>8960</v>
      </c>
      <c r="AB84" s="3">
        <v>8960</v>
      </c>
    </row>
    <row r="85" spans="1:28" ht="48" x14ac:dyDescent="0.25">
      <c r="A85" s="15">
        <v>470</v>
      </c>
      <c r="B85" s="16" t="s">
        <v>139</v>
      </c>
      <c r="C85" s="16" t="s">
        <v>49</v>
      </c>
      <c r="D85" s="17" t="s">
        <v>140</v>
      </c>
      <c r="E85" s="7"/>
      <c r="F85" s="18" t="s">
        <v>36</v>
      </c>
      <c r="G85" s="19">
        <v>4</v>
      </c>
      <c r="H85" s="7"/>
      <c r="I85" s="20">
        <v>5.46</v>
      </c>
      <c r="J85" s="20">
        <v>630.38</v>
      </c>
      <c r="K85" s="20">
        <v>0</v>
      </c>
      <c r="L85" s="20">
        <v>0</v>
      </c>
      <c r="M85" s="20">
        <v>3.82</v>
      </c>
      <c r="N85" s="20">
        <v>1.86</v>
      </c>
      <c r="O85" s="21"/>
      <c r="P85" s="7"/>
      <c r="Q85" s="20">
        <f t="shared" si="32"/>
        <v>21.84</v>
      </c>
      <c r="R85" s="20">
        <f t="shared" si="33"/>
        <v>2521.52</v>
      </c>
      <c r="S85" s="20">
        <f t="shared" si="34"/>
        <v>0</v>
      </c>
      <c r="T85" s="20">
        <f t="shared" si="35"/>
        <v>0</v>
      </c>
      <c r="U85" s="20">
        <f t="shared" si="36"/>
        <v>15.28</v>
      </c>
      <c r="V85" s="20">
        <f t="shared" si="37"/>
        <v>7.44</v>
      </c>
      <c r="W85" s="22">
        <f t="shared" si="38"/>
        <v>0</v>
      </c>
      <c r="X85" s="21">
        <f t="shared" si="39"/>
        <v>0</v>
      </c>
      <c r="AA85" s="2">
        <v>641.52</v>
      </c>
      <c r="AB85" s="3">
        <v>2566.08</v>
      </c>
    </row>
    <row r="86" spans="1:28" ht="24" x14ac:dyDescent="0.25">
      <c r="A86" s="15">
        <v>480</v>
      </c>
      <c r="B86" s="16" t="s">
        <v>33</v>
      </c>
      <c r="C86" s="16" t="s">
        <v>49</v>
      </c>
      <c r="D86" s="17" t="s">
        <v>141</v>
      </c>
      <c r="E86" s="7"/>
      <c r="F86" s="18" t="s">
        <v>36</v>
      </c>
      <c r="G86" s="19">
        <v>4</v>
      </c>
      <c r="H86" s="7"/>
      <c r="I86" s="20">
        <v>57.61</v>
      </c>
      <c r="J86" s="20">
        <v>357</v>
      </c>
      <c r="K86" s="20">
        <v>0</v>
      </c>
      <c r="L86" s="20">
        <v>8.43</v>
      </c>
      <c r="M86" s="20">
        <v>46.16</v>
      </c>
      <c r="N86" s="20">
        <v>22.44</v>
      </c>
      <c r="O86" s="21"/>
      <c r="P86" s="7"/>
      <c r="Q86" s="20">
        <f t="shared" si="32"/>
        <v>230.44</v>
      </c>
      <c r="R86" s="20">
        <f t="shared" si="33"/>
        <v>1428</v>
      </c>
      <c r="S86" s="20">
        <f t="shared" si="34"/>
        <v>0</v>
      </c>
      <c r="T86" s="20">
        <f t="shared" si="35"/>
        <v>33.72</v>
      </c>
      <c r="U86" s="20">
        <f t="shared" si="36"/>
        <v>184.64</v>
      </c>
      <c r="V86" s="20">
        <f t="shared" si="37"/>
        <v>89.76</v>
      </c>
      <c r="W86" s="22">
        <f t="shared" si="38"/>
        <v>0</v>
      </c>
      <c r="X86" s="21">
        <f t="shared" si="39"/>
        <v>0</v>
      </c>
      <c r="AA86" s="2">
        <v>491.64</v>
      </c>
      <c r="AB86" s="3">
        <v>1966.56</v>
      </c>
    </row>
    <row r="87" spans="1:28" ht="24" x14ac:dyDescent="0.25">
      <c r="A87" s="15">
        <v>490</v>
      </c>
      <c r="B87" s="16" t="s">
        <v>142</v>
      </c>
      <c r="C87" s="16" t="s">
        <v>49</v>
      </c>
      <c r="D87" s="17" t="s">
        <v>143</v>
      </c>
      <c r="E87" s="7"/>
      <c r="F87" s="18" t="s">
        <v>144</v>
      </c>
      <c r="G87" s="19">
        <v>1</v>
      </c>
      <c r="H87" s="7"/>
      <c r="I87" s="20">
        <v>4485.96</v>
      </c>
      <c r="J87" s="20">
        <v>0</v>
      </c>
      <c r="K87" s="20">
        <v>0</v>
      </c>
      <c r="L87" s="20">
        <v>0</v>
      </c>
      <c r="M87" s="20">
        <v>3135.69</v>
      </c>
      <c r="N87" s="20">
        <v>1524.33</v>
      </c>
      <c r="O87" s="21"/>
      <c r="P87" s="7"/>
      <c r="Q87" s="20">
        <f t="shared" si="32"/>
        <v>4485.96</v>
      </c>
      <c r="R87" s="20">
        <f t="shared" si="33"/>
        <v>0</v>
      </c>
      <c r="S87" s="20">
        <f t="shared" si="34"/>
        <v>0</v>
      </c>
      <c r="T87" s="20">
        <f t="shared" si="35"/>
        <v>0</v>
      </c>
      <c r="U87" s="20">
        <f t="shared" si="36"/>
        <v>3135.69</v>
      </c>
      <c r="V87" s="20">
        <f t="shared" si="37"/>
        <v>1524.33</v>
      </c>
      <c r="W87" s="22">
        <f t="shared" si="38"/>
        <v>0</v>
      </c>
      <c r="X87" s="21">
        <f t="shared" si="39"/>
        <v>0</v>
      </c>
      <c r="AA87" s="2">
        <v>9145.98</v>
      </c>
      <c r="AB87" s="3">
        <v>9145.98</v>
      </c>
    </row>
    <row r="88" spans="1:28" ht="13.8" x14ac:dyDescent="0.25">
      <c r="A88" s="7"/>
      <c r="B88" s="7"/>
      <c r="C88" s="7"/>
      <c r="D88" s="7"/>
      <c r="E88" s="7"/>
      <c r="F88" s="13" t="s">
        <v>45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23">
        <f t="shared" ref="Q88:X88" si="40">SUM(Q81:Q87)</f>
        <v>5375.92</v>
      </c>
      <c r="R88" s="23">
        <f t="shared" si="40"/>
        <v>13325.68</v>
      </c>
      <c r="S88" s="23">
        <f t="shared" si="40"/>
        <v>0</v>
      </c>
      <c r="T88" s="23">
        <f t="shared" si="40"/>
        <v>174.68</v>
      </c>
      <c r="U88" s="23">
        <f t="shared" si="40"/>
        <v>3879.87</v>
      </c>
      <c r="V88" s="23">
        <f t="shared" si="40"/>
        <v>1886.1499999999999</v>
      </c>
      <c r="W88" s="24">
        <f t="shared" si="40"/>
        <v>0</v>
      </c>
      <c r="X88" s="25">
        <f t="shared" si="40"/>
        <v>0</v>
      </c>
      <c r="AB88" s="4">
        <v>24642.3</v>
      </c>
    </row>
    <row r="89" spans="1:28" x14ac:dyDescent="0.25"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8" ht="12" x14ac:dyDescent="0.25"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8" ht="13.8" x14ac:dyDescent="0.25">
      <c r="E91" s="26" t="s">
        <v>146</v>
      </c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3">
        <f t="shared" ref="Q91:X91" si="41">SUM(Q18,Q30,Q43,Q50,Q58,Q64,Q69,Q78,Q88)</f>
        <v>19614.23904</v>
      </c>
      <c r="R91" s="23">
        <f t="shared" si="41"/>
        <v>33422.841</v>
      </c>
      <c r="S91" s="23">
        <f t="shared" si="41"/>
        <v>0</v>
      </c>
      <c r="T91" s="23">
        <f t="shared" si="41"/>
        <v>6956.0332399999998</v>
      </c>
      <c r="U91" s="23">
        <f t="shared" si="41"/>
        <v>19193.53744</v>
      </c>
      <c r="V91" s="23">
        <f t="shared" si="41"/>
        <v>9154.9417600000015</v>
      </c>
      <c r="W91" s="24">
        <f t="shared" si="41"/>
        <v>0</v>
      </c>
      <c r="X91" s="25">
        <f t="shared" si="41"/>
        <v>0</v>
      </c>
      <c r="AB91" s="4">
        <v>88341.6</v>
      </c>
    </row>
    <row r="92" spans="1:28" ht="13.8" x14ac:dyDescent="0.25">
      <c r="E92" s="26" t="s">
        <v>147</v>
      </c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3">
        <f t="shared" ref="Q92:X92" si="42">SUM(Q19,Q31,Q44,Q51,Q59,Q65,Q70,Q79,Q89)</f>
        <v>0</v>
      </c>
      <c r="R92" s="23">
        <f t="shared" si="42"/>
        <v>0</v>
      </c>
      <c r="S92" s="23">
        <f t="shared" si="42"/>
        <v>0</v>
      </c>
      <c r="T92" s="23">
        <f t="shared" si="42"/>
        <v>0</v>
      </c>
      <c r="U92" s="23">
        <f t="shared" si="42"/>
        <v>0</v>
      </c>
      <c r="V92" s="23">
        <f t="shared" si="42"/>
        <v>0</v>
      </c>
      <c r="W92" s="24">
        <f t="shared" si="42"/>
        <v>0</v>
      </c>
      <c r="X92" s="25">
        <f>ROUND(X91*0.23,2)</f>
        <v>0</v>
      </c>
    </row>
    <row r="93" spans="1:28" ht="13.8" x14ac:dyDescent="0.25">
      <c r="E93" s="26" t="s">
        <v>148</v>
      </c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3">
        <f t="shared" ref="Q93:X93" si="43">SUM(Q20,Q32,Q45,Q52,Q60,Q66,Q71,Q80,Q90)</f>
        <v>0</v>
      </c>
      <c r="R93" s="23">
        <f t="shared" si="43"/>
        <v>0</v>
      </c>
      <c r="S93" s="23">
        <f t="shared" si="43"/>
        <v>0</v>
      </c>
      <c r="T93" s="23">
        <f t="shared" si="43"/>
        <v>0</v>
      </c>
      <c r="U93" s="23">
        <f t="shared" si="43"/>
        <v>0</v>
      </c>
      <c r="V93" s="23">
        <f t="shared" si="43"/>
        <v>0</v>
      </c>
      <c r="W93" s="24">
        <f t="shared" si="43"/>
        <v>0</v>
      </c>
      <c r="X93" s="25">
        <f>SUM(X91:X92)</f>
        <v>0</v>
      </c>
    </row>
  </sheetData>
  <mergeCells count="38">
    <mergeCell ref="F88:P88"/>
    <mergeCell ref="E91:P91"/>
    <mergeCell ref="E92:P92"/>
    <mergeCell ref="E93:P93"/>
    <mergeCell ref="F69:P69"/>
    <mergeCell ref="A71:B71"/>
    <mergeCell ref="C71:E71"/>
    <mergeCell ref="F78:P78"/>
    <mergeCell ref="A80:B80"/>
    <mergeCell ref="C80:E80"/>
    <mergeCell ref="F58:P58"/>
    <mergeCell ref="A60:B60"/>
    <mergeCell ref="C60:E60"/>
    <mergeCell ref="F64:P64"/>
    <mergeCell ref="A66:B66"/>
    <mergeCell ref="C66:E66"/>
    <mergeCell ref="F43:P43"/>
    <mergeCell ref="A45:B45"/>
    <mergeCell ref="C45:E45"/>
    <mergeCell ref="F50:P50"/>
    <mergeCell ref="A52:B52"/>
    <mergeCell ref="C52:E52"/>
    <mergeCell ref="F30:P30"/>
    <mergeCell ref="A32:B32"/>
    <mergeCell ref="C32:E32"/>
    <mergeCell ref="A34:B34"/>
    <mergeCell ref="C34:E34"/>
    <mergeCell ref="A12:B12"/>
    <mergeCell ref="C12:E12"/>
    <mergeCell ref="F18:P18"/>
    <mergeCell ref="A20:B20"/>
    <mergeCell ref="C20:E20"/>
    <mergeCell ref="A1:E1"/>
    <mergeCell ref="B3:E3"/>
    <mergeCell ref="B4:E4"/>
    <mergeCell ref="B5:E5"/>
    <mergeCell ref="A10:B10"/>
    <mergeCell ref="C10:E10"/>
  </mergeCells>
  <pageMargins left="0.25" right="0.25" top="0.5" bottom="0.75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Szymanowski</dc:creator>
  <cp:lastModifiedBy>Andrzej Sz</cp:lastModifiedBy>
  <dcterms:created xsi:type="dcterms:W3CDTF">2023-01-23T06:27:02Z</dcterms:created>
  <dcterms:modified xsi:type="dcterms:W3CDTF">2023-01-23T06:27:02Z</dcterms:modified>
</cp:coreProperties>
</file>