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aca\2022\Postępowania\MSR_uzupeł\"/>
    </mc:Choice>
  </mc:AlternateContent>
  <bookViews>
    <workbookView xWindow="0" yWindow="0" windowWidth="23040" windowHeight="8175" tabRatio="817"/>
  </bookViews>
  <sheets>
    <sheet name="MSRserwis baza 100% ceny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L21" i="5" l="1"/>
  <c r="G17" i="5" l="1"/>
  <c r="G10" i="5" l="1"/>
  <c r="G11" i="5"/>
  <c r="G12" i="5"/>
  <c r="G13" i="5"/>
  <c r="G15" i="5"/>
  <c r="G16" i="5"/>
  <c r="G19" i="5" l="1"/>
  <c r="I24" i="5" s="1"/>
  <c r="G20" i="5" l="1"/>
  <c r="G21" i="5" s="1"/>
  <c r="L23" i="5"/>
  <c r="L25" i="5" s="1"/>
  <c r="M19" i="5" l="1"/>
  <c r="O19" i="5" s="1"/>
  <c r="P19" i="5" s="1"/>
  <c r="J21" i="5"/>
  <c r="P25" i="5"/>
  <c r="L27" i="5"/>
  <c r="Q19" i="5" l="1"/>
</calcChain>
</file>

<file path=xl/sharedStrings.xml><?xml version="1.0" encoding="utf-8"?>
<sst xmlns="http://schemas.openxmlformats.org/spreadsheetml/2006/main" count="51" uniqueCount="43">
  <si>
    <t>Lp.</t>
  </si>
  <si>
    <t>Opis robót</t>
  </si>
  <si>
    <t>Jedn. obmiaru</t>
  </si>
  <si>
    <t>szt.</t>
  </si>
  <si>
    <t>- powyżej 24. grup sygnałowych</t>
  </si>
  <si>
    <t>Zmiana parametrów i programów sterownika sygnalizacji zgodnie z wytycznymi Zamawiającego (stare programy)</t>
  </si>
  <si>
    <t>Aktualizacja oprogramowania do aplikacji „Opticon 8.01” lub wersji wyższej</t>
  </si>
  <si>
    <t>Niestandardowe przeprogramowanie sterownika sygnalizacji rozliczane w roboczogodzinach łącznie z dojazdem</t>
  </si>
  <si>
    <t>r-g</t>
  </si>
  <si>
    <t>Diagnostyka sterownika i analiza dziennika błędów</t>
  </si>
  <si>
    <t>Cena netto [zł]</t>
  </si>
  <si>
    <t>Podatek VAT 23% [zł]</t>
  </si>
  <si>
    <t>Razem brutto [zł]</t>
  </si>
  <si>
    <t xml:space="preserve"> Prace niewyspecyfikowane w tabeli realizowane będą na podstawie osobnych ofert.</t>
  </si>
  <si>
    <t>Przystosowanie sterownika do łączności z Centrum Sterowania z transmisją danych:</t>
  </si>
  <si>
    <t xml:space="preserve">   - przez łącze światłowodowe Ethernet</t>
  </si>
  <si>
    <t xml:space="preserve">Naprawa pakietu sterownika dostarczonego przez Zamawiającego do Wykonawcy </t>
  </si>
  <si>
    <t>Ilości robót wykazane w kosztorysie, to ilości oszacowane na potrzeby przeprowadzenia procedury zamówienia. Rozliczenie prac nastąpi na podstawie faktycznie wykonanych prac na każdorazowe zgłoszenie Zamawiającego.</t>
  </si>
  <si>
    <t xml:space="preserve">*3) W formularzu cenowym przyjąć cenę wymiany kamery wraz ze skonfigurowaniem i uruchomieniem. 
       Wymagania techniczne dla wideodetekcji przedstawiono poniżej.   </t>
  </si>
  <si>
    <t xml:space="preserve">Słownie: </t>
  </si>
  <si>
    <t>Wykonanie prac serwisowych przy urządzeniach MSR TRAFFIC</t>
  </si>
  <si>
    <t>FORMULARZ CENOWY - ZADANIE 1</t>
  </si>
  <si>
    <t xml:space="preserve">Razem netto [zł] 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</si>
  <si>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</si>
  <si>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</si>
  <si>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</si>
  <si>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</si>
  <si>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</si>
  <si>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</si>
  <si>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</si>
  <si>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Ceny winny obejmować wszystkie koszty związane z wykonaniem zlecenia, w tym koszty RMS (wraz z narzutami) oraz koszt oznakowania robót.</t>
  </si>
  <si>
    <t xml:space="preserve">Wytyczne do kosztorysu </t>
  </si>
  <si>
    <t>1.1</t>
  </si>
  <si>
    <t>Przywrócenie łączności sterownika sygnalizacji z Centrum Sterowania</t>
  </si>
  <si>
    <t>ilość</t>
  </si>
  <si>
    <t>Wartość netto [zł]</t>
  </si>
  <si>
    <t>Załącznik nr   do SIWZ nr ref.DZ.RITS.341.     .2021</t>
  </si>
  <si>
    <t>W tabeli poniżej należy wskazać średni udział procentowy RMS obliczony ze wszystkich pozycji z wyjątkiem poz. 5; 13 i 14</t>
  </si>
  <si>
    <t xml:space="preserve">*2)  W formularzu cenowym przyjąć przewidywaną średnią cenę roboczo -godziny dla określonych prac. Rozliczenie nastąpi na podstawie faktycznie wykonanych prac, przyjmując robociznę zawartą w powyższej tabeli i cenę materiałów podaną w załączniku nr  9 </t>
  </si>
  <si>
    <t>*4)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12 . Rozliczenie nastąpi na podstawie faktycznie wykonanych prac, tj. z uwzględnieniem ilości kamer przewidzianej w bieżącym zgłoszeniu i kosztorysu powykonawawczego.</t>
  </si>
  <si>
    <r>
      <rPr>
        <sz val="8"/>
        <color theme="1"/>
        <rFont val="Arial Narrow"/>
        <family val="2"/>
        <charset val="238"/>
      </rPr>
      <t>*1)</t>
    </r>
    <r>
      <rPr>
        <sz val="9"/>
        <color theme="1"/>
        <rFont val="Arial Narrow"/>
        <family val="2"/>
        <charset val="238"/>
      </rPr>
      <t xml:space="preserve"> w wycenie należy przyjąć wszystkie niezbędne czynności i materiały do prawidłowego wykonania zadania</t>
    </r>
  </si>
  <si>
    <t xml:space="preserve">Wymiana dysków CF w sterownikach </t>
  </si>
  <si>
    <t>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</si>
</sst>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"/>
  </numFmts>
  <fonts count="16" x14ac:knownFonts="1">
    <font>
      <sz val="8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wrapText="1"/>
    </xf>
    <xf numFmtId="4" fontId="8" fillId="0" borderId="4" xfId="0" applyNumberFormat="1" applyFont="1" applyBorder="1"/>
    <xf numFmtId="4" fontId="8" fillId="0" borderId="1" xfId="0" applyNumberFormat="1" applyFont="1" applyBorder="1"/>
    <xf numFmtId="0" fontId="0" fillId="0" borderId="0" xfId="0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/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4" fillId="0" borderId="5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4" fontId="0" fillId="0" borderId="0" xfId="0" applyNumberFormat="1"/>
    <xf numFmtId="2" fontId="0" fillId="0" borderId="0" xfId="0" applyNumberFormat="1"/>
    <xf numFmtId="4" fontId="8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165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"/>
  <sheetViews>
    <sheetView tabSelected="1" topLeftCell="A2" zoomScale="115" zoomScaleNormal="115" workbookViewId="0">
      <selection activeCell="B19" sqref="B19"/>
    </sheetView>
  </sheetViews>
  <sheetFormatPr defaultRowHeight="11.25" x14ac:dyDescent="0.2"/>
  <cols>
    <col min="2" max="2" width="5.33203125" customWidth="1"/>
    <col min="3" max="3" width="87.1640625" customWidth="1"/>
    <col min="7" max="7" width="18.33203125" customWidth="1"/>
    <col min="9" max="11" width="14.5" bestFit="1" customWidth="1"/>
    <col min="12" max="13" width="10.6640625" bestFit="1" customWidth="1"/>
    <col min="16" max="16" width="11.5" bestFit="1" customWidth="1"/>
    <col min="17" max="17" width="13.33203125" customWidth="1"/>
  </cols>
  <sheetData>
    <row r="2" spans="2:7" ht="12" x14ac:dyDescent="0.2">
      <c r="B2" s="66" t="s">
        <v>36</v>
      </c>
      <c r="C2" s="66"/>
      <c r="D2" s="66"/>
    </row>
    <row r="3" spans="2:7" ht="16.5" x14ac:dyDescent="0.25">
      <c r="B3" s="67" t="s">
        <v>21</v>
      </c>
      <c r="C3" s="67"/>
      <c r="D3" s="67"/>
    </row>
    <row r="4" spans="2:7" ht="15" x14ac:dyDescent="0.2">
      <c r="B4" s="68" t="s">
        <v>20</v>
      </c>
      <c r="C4" s="68"/>
      <c r="D4" s="68"/>
    </row>
    <row r="7" spans="2:7" ht="12" thickBot="1" x14ac:dyDescent="0.25"/>
    <row r="8" spans="2:7" ht="27.75" thickBot="1" x14ac:dyDescent="0.3">
      <c r="B8" s="4" t="s">
        <v>0</v>
      </c>
      <c r="C8" s="5" t="s">
        <v>1</v>
      </c>
      <c r="D8" s="28" t="s">
        <v>2</v>
      </c>
      <c r="E8" s="40" t="s">
        <v>34</v>
      </c>
      <c r="F8" s="35" t="s">
        <v>10</v>
      </c>
      <c r="G8" s="35" t="s">
        <v>35</v>
      </c>
    </row>
    <row r="9" spans="2:7" ht="13.5" x14ac:dyDescent="0.25">
      <c r="B9" s="6">
        <v>1</v>
      </c>
      <c r="C9" s="7" t="s">
        <v>5</v>
      </c>
      <c r="D9" s="8"/>
      <c r="E9" s="24"/>
      <c r="F9" s="29"/>
      <c r="G9" s="29"/>
    </row>
    <row r="10" spans="2:7" ht="14.25" thickBot="1" x14ac:dyDescent="0.3">
      <c r="B10" s="47" t="s">
        <v>32</v>
      </c>
      <c r="C10" s="9" t="s">
        <v>4</v>
      </c>
      <c r="D10" s="10" t="s">
        <v>3</v>
      </c>
      <c r="E10" s="23">
        <v>3</v>
      </c>
      <c r="F10" s="30"/>
      <c r="G10" s="30">
        <f t="shared" ref="G10:G13" si="0">ROUND(E10*$F10,2)</f>
        <v>0</v>
      </c>
    </row>
    <row r="11" spans="2:7" ht="14.25" thickBot="1" x14ac:dyDescent="0.3">
      <c r="B11" s="17">
        <v>2</v>
      </c>
      <c r="C11" s="18" t="s">
        <v>6</v>
      </c>
      <c r="D11" s="19" t="s">
        <v>3</v>
      </c>
      <c r="E11" s="25">
        <v>3</v>
      </c>
      <c r="F11" s="31"/>
      <c r="G11" s="31">
        <f t="shared" si="0"/>
        <v>0</v>
      </c>
    </row>
    <row r="12" spans="2:7" ht="14.25" thickBot="1" x14ac:dyDescent="0.25">
      <c r="B12" s="17">
        <v>3</v>
      </c>
      <c r="C12" s="21" t="s">
        <v>7</v>
      </c>
      <c r="D12" s="22" t="s">
        <v>8</v>
      </c>
      <c r="E12" s="25">
        <v>15</v>
      </c>
      <c r="F12" s="31"/>
      <c r="G12" s="31">
        <f t="shared" si="0"/>
        <v>0</v>
      </c>
    </row>
    <row r="13" spans="2:7" ht="14.25" thickBot="1" x14ac:dyDescent="0.3">
      <c r="B13" s="17">
        <v>4</v>
      </c>
      <c r="C13" s="18" t="s">
        <v>9</v>
      </c>
      <c r="D13" s="19" t="s">
        <v>3</v>
      </c>
      <c r="E13" s="25">
        <v>2</v>
      </c>
      <c r="F13" s="31"/>
      <c r="G13" s="31">
        <f t="shared" si="0"/>
        <v>0</v>
      </c>
    </row>
    <row r="14" spans="2:7" ht="14.25" thickBot="1" x14ac:dyDescent="0.3">
      <c r="B14" s="11">
        <v>5</v>
      </c>
      <c r="C14" s="12" t="s">
        <v>14</v>
      </c>
      <c r="D14" s="13"/>
      <c r="E14" s="27"/>
      <c r="F14" s="33"/>
      <c r="G14" s="33"/>
    </row>
    <row r="15" spans="2:7" ht="14.25" thickBot="1" x14ac:dyDescent="0.3">
      <c r="B15" s="48" t="s">
        <v>42</v>
      </c>
      <c r="C15" s="9" t="s">
        <v>15</v>
      </c>
      <c r="D15" s="10" t="s">
        <v>3</v>
      </c>
      <c r="E15" s="23">
        <v>1</v>
      </c>
      <c r="F15" s="30"/>
      <c r="G15" s="30">
        <f>ROUND(E15*$F15,2)</f>
        <v>0</v>
      </c>
    </row>
    <row r="16" spans="2:7" ht="14.25" thickBot="1" x14ac:dyDescent="0.3">
      <c r="B16" s="17">
        <v>6</v>
      </c>
      <c r="C16" s="18" t="s">
        <v>16</v>
      </c>
      <c r="D16" s="19" t="s">
        <v>3</v>
      </c>
      <c r="E16" s="26">
        <v>15</v>
      </c>
      <c r="F16" s="32"/>
      <c r="G16" s="32">
        <f>ROUND(E16*$F16,2)</f>
        <v>0</v>
      </c>
    </row>
    <row r="17" spans="2:17" ht="14.25" thickBot="1" x14ac:dyDescent="0.3">
      <c r="B17" s="14">
        <v>7</v>
      </c>
      <c r="C17" s="15" t="s">
        <v>33</v>
      </c>
      <c r="D17" s="49" t="s">
        <v>3</v>
      </c>
      <c r="E17" s="16">
        <v>2</v>
      </c>
      <c r="F17" s="34"/>
      <c r="G17" s="34">
        <f t="shared" ref="G17" si="1">ROUND(E17*$F17,2)</f>
        <v>0</v>
      </c>
    </row>
    <row r="18" spans="2:17" ht="14.25" thickBot="1" x14ac:dyDescent="0.3">
      <c r="B18" s="14">
        <v>8</v>
      </c>
      <c r="C18" s="15" t="s">
        <v>41</v>
      </c>
      <c r="D18" s="50" t="s">
        <v>3</v>
      </c>
      <c r="E18" s="16">
        <v>10</v>
      </c>
      <c r="F18" s="34"/>
      <c r="G18" s="36">
        <f t="shared" ref="G18" si="2">ROUND(E18*$F18,2)</f>
        <v>0</v>
      </c>
    </row>
    <row r="19" spans="2:17" ht="13.9" customHeight="1" x14ac:dyDescent="0.2">
      <c r="B19" s="3"/>
      <c r="C19" s="1"/>
      <c r="D19" s="65" t="s">
        <v>22</v>
      </c>
      <c r="E19" s="65"/>
      <c r="F19" s="65"/>
      <c r="G19" s="37">
        <f>SUM(G9:G18)</f>
        <v>0</v>
      </c>
      <c r="I19">
        <v>305466</v>
      </c>
      <c r="L19">
        <v>400266.6</v>
      </c>
      <c r="M19" s="52">
        <f>G21+L20</f>
        <v>24543.42</v>
      </c>
      <c r="O19" s="52">
        <f>L19-M19</f>
        <v>375723.18</v>
      </c>
      <c r="P19" s="52">
        <f>G21+L20+O19</f>
        <v>400266.6</v>
      </c>
      <c r="Q19" s="56">
        <f>O19/1.23</f>
        <v>305466</v>
      </c>
    </row>
    <row r="20" spans="2:17" ht="13.9" customHeight="1" x14ac:dyDescent="0.2">
      <c r="B20" s="3"/>
      <c r="C20" s="1"/>
      <c r="D20" s="65" t="s">
        <v>11</v>
      </c>
      <c r="E20" s="65"/>
      <c r="F20" s="65"/>
      <c r="G20" s="38">
        <f>G19*0.23</f>
        <v>0</v>
      </c>
      <c r="L20">
        <v>24543.42</v>
      </c>
    </row>
    <row r="21" spans="2:17" ht="14.45" customHeight="1" x14ac:dyDescent="0.2">
      <c r="B21" s="3"/>
      <c r="C21" s="1"/>
      <c r="D21" s="65" t="s">
        <v>12</v>
      </c>
      <c r="E21" s="65"/>
      <c r="F21" s="65"/>
      <c r="G21" s="54">
        <f>SUM(G19:G20)</f>
        <v>0</v>
      </c>
      <c r="J21" s="52">
        <f>G21+L20</f>
        <v>24543.42</v>
      </c>
      <c r="L21">
        <f>L19-L20</f>
        <v>375723.18</v>
      </c>
    </row>
    <row r="23" spans="2:17" ht="16.5" x14ac:dyDescent="0.2">
      <c r="C23" s="64" t="s">
        <v>19</v>
      </c>
      <c r="D23" s="64"/>
      <c r="E23" s="64"/>
      <c r="L23" s="52" t="e">
        <f>G19+#REF!</f>
        <v>#REF!</v>
      </c>
    </row>
    <row r="24" spans="2:17" ht="16.5" x14ac:dyDescent="0.2">
      <c r="C24" s="41"/>
      <c r="D24" s="41"/>
      <c r="E24" s="41"/>
      <c r="I24" s="52">
        <f>G19-I19</f>
        <v>-305466</v>
      </c>
      <c r="L24">
        <v>147208</v>
      </c>
    </row>
    <row r="25" spans="2:17" ht="16.5" x14ac:dyDescent="0.3">
      <c r="C25" s="46" t="s">
        <v>31</v>
      </c>
      <c r="D25" s="1"/>
      <c r="E25" s="1"/>
      <c r="L25" s="52" t="e">
        <f>L23+L24</f>
        <v>#REF!</v>
      </c>
      <c r="N25">
        <v>4.2693000000000003</v>
      </c>
      <c r="P25" s="53" t="e">
        <f>L25/N25</f>
        <v>#REF!</v>
      </c>
    </row>
    <row r="26" spans="2:17" ht="30.6" customHeight="1" x14ac:dyDescent="0.2">
      <c r="C26" s="60" t="s">
        <v>30</v>
      </c>
      <c r="D26" s="60"/>
      <c r="E26" s="60"/>
      <c r="F26" s="60"/>
      <c r="G26" s="60"/>
      <c r="H26" s="60"/>
      <c r="I26" s="42"/>
      <c r="J26" s="42"/>
      <c r="K26" s="42"/>
    </row>
    <row r="27" spans="2:17" ht="16.5" x14ac:dyDescent="0.2">
      <c r="C27" s="61" t="s">
        <v>13</v>
      </c>
      <c r="D27" s="61"/>
      <c r="E27" s="61"/>
      <c r="F27" s="61"/>
      <c r="G27" s="61"/>
      <c r="H27" s="61"/>
      <c r="I27" s="61"/>
      <c r="J27" s="61"/>
      <c r="K27" s="61"/>
      <c r="L27" t="e">
        <f>L25*1.23</f>
        <v>#REF!</v>
      </c>
    </row>
    <row r="28" spans="2:17" x14ac:dyDescent="0.2">
      <c r="C28" s="1"/>
      <c r="D28" s="1"/>
      <c r="E28" s="1"/>
    </row>
    <row r="29" spans="2:17" ht="13.5" x14ac:dyDescent="0.2">
      <c r="C29" s="55" t="s">
        <v>40</v>
      </c>
      <c r="D29" s="1"/>
      <c r="E29" s="1"/>
    </row>
    <row r="30" spans="2:17" ht="33.75" x14ac:dyDescent="0.2">
      <c r="C30" s="51" t="s">
        <v>38</v>
      </c>
    </row>
    <row r="31" spans="2:17" ht="22.5" x14ac:dyDescent="0.2">
      <c r="C31" s="1" t="s">
        <v>18</v>
      </c>
    </row>
    <row r="32" spans="2:17" ht="67.5" x14ac:dyDescent="0.2">
      <c r="C32" s="20" t="s">
        <v>39</v>
      </c>
    </row>
    <row r="34" spans="3:6" ht="33.75" x14ac:dyDescent="0.2">
      <c r="C34" s="1" t="s">
        <v>17</v>
      </c>
    </row>
    <row r="36" spans="3:6" ht="12" x14ac:dyDescent="0.2">
      <c r="C36" s="62" t="s">
        <v>37</v>
      </c>
      <c r="D36" s="62"/>
      <c r="E36" s="62"/>
      <c r="F36" s="62"/>
    </row>
    <row r="37" spans="3:6" x14ac:dyDescent="0.2">
      <c r="C37" s="1"/>
      <c r="D37" s="2"/>
      <c r="E37" s="2"/>
      <c r="F37" s="2"/>
    </row>
    <row r="38" spans="3:6" ht="12.75" x14ac:dyDescent="0.2">
      <c r="C38" s="44" t="s">
        <v>23</v>
      </c>
      <c r="D38" s="63"/>
      <c r="E38" s="63"/>
      <c r="F38" s="43"/>
    </row>
    <row r="39" spans="3:6" ht="12.75" x14ac:dyDescent="0.2">
      <c r="C39" s="45" t="s">
        <v>24</v>
      </c>
      <c r="D39" s="57"/>
      <c r="E39" s="57"/>
      <c r="F39" s="43" t="s">
        <v>25</v>
      </c>
    </row>
    <row r="40" spans="3:6" ht="12.75" x14ac:dyDescent="0.2">
      <c r="C40" s="45" t="s">
        <v>26</v>
      </c>
      <c r="D40" s="58"/>
      <c r="E40" s="58"/>
      <c r="F40" s="43" t="s">
        <v>25</v>
      </c>
    </row>
    <row r="41" spans="3:6" ht="12.75" x14ac:dyDescent="0.2">
      <c r="C41" s="44" t="s">
        <v>27</v>
      </c>
      <c r="D41" s="58"/>
      <c r="E41" s="58"/>
      <c r="F41" s="43" t="s">
        <v>25</v>
      </c>
    </row>
    <row r="42" spans="3:6" x14ac:dyDescent="0.2">
      <c r="D42" s="39"/>
    </row>
    <row r="43" spans="3:6" x14ac:dyDescent="0.2">
      <c r="D43" s="39"/>
    </row>
    <row r="44" spans="3:6" ht="52.9" customHeight="1" x14ac:dyDescent="0.2">
      <c r="C44" s="59" t="s">
        <v>28</v>
      </c>
      <c r="D44" s="59"/>
      <c r="E44" s="59"/>
      <c r="F44" s="59"/>
    </row>
    <row r="45" spans="3:6" ht="12.75" x14ac:dyDescent="0.2">
      <c r="C45" s="59" t="s">
        <v>29</v>
      </c>
      <c r="D45" s="59"/>
      <c r="E45" s="59"/>
      <c r="F45" s="59"/>
    </row>
  </sheetData>
  <mergeCells count="16">
    <mergeCell ref="D19:F19"/>
    <mergeCell ref="D20:F20"/>
    <mergeCell ref="D21:F21"/>
    <mergeCell ref="B2:D2"/>
    <mergeCell ref="B3:D3"/>
    <mergeCell ref="B4:D4"/>
    <mergeCell ref="C26:H26"/>
    <mergeCell ref="C27:K27"/>
    <mergeCell ref="C36:F36"/>
    <mergeCell ref="D38:E38"/>
    <mergeCell ref="C23:E23"/>
    <mergeCell ref="D39:E39"/>
    <mergeCell ref="D40:E40"/>
    <mergeCell ref="D41:E41"/>
    <mergeCell ref="C44:F44"/>
    <mergeCell ref="C45:F4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MSRserwis baza 100% 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lech</cp:lastModifiedBy>
  <dcterms:created xsi:type="dcterms:W3CDTF">2020-08-13T15:31:59Z</dcterms:created>
  <dcterms:modified xsi:type="dcterms:W3CDTF">2022-11-28T10:00:07Z</dcterms:modified>
</cp:coreProperties>
</file>