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60" windowWidth="11295" windowHeight="5580"/>
  </bookViews>
  <sheets>
    <sheet name="SIKORSKIEGO" sheetId="4" r:id="rId1"/>
    <sheet name="Arkusz2" sheetId="2" r:id="rId2"/>
    <sheet name="Arkusz3" sheetId="3" r:id="rId3"/>
  </sheets>
  <calcPr calcId="152511"/>
</workbook>
</file>

<file path=xl/calcChain.xml><?xml version="1.0" encoding="utf-8"?>
<calcChain xmlns="http://schemas.openxmlformats.org/spreadsheetml/2006/main">
  <c r="F104" i="4" l="1"/>
  <c r="F106" i="4" l="1"/>
  <c r="F105" i="4"/>
  <c r="F43" i="4"/>
  <c r="F42" i="4"/>
  <c r="F48" i="4" l="1"/>
  <c r="F49" i="4" s="1"/>
  <c r="F50" i="4" s="1"/>
  <c r="F51" i="4" s="1"/>
  <c r="F111" i="4" l="1"/>
  <c r="F112" i="4" s="1"/>
  <c r="F113" i="4" s="1"/>
  <c r="F114" i="4" s="1"/>
  <c r="F102" i="4" l="1"/>
  <c r="F103" i="4" l="1"/>
  <c r="F101" i="4"/>
  <c r="F96" i="4"/>
  <c r="F95" i="4"/>
  <c r="F94" i="4"/>
  <c r="F93" i="4"/>
  <c r="F92" i="4"/>
  <c r="F91" i="4"/>
  <c r="F90" i="4"/>
  <c r="F89" i="4"/>
  <c r="F88" i="4"/>
  <c r="F87" i="4"/>
  <c r="F82" i="4"/>
  <c r="F81" i="4"/>
  <c r="F80" i="4"/>
  <c r="F75" i="4"/>
  <c r="F74" i="4"/>
  <c r="F73" i="4"/>
  <c r="F68" i="4"/>
  <c r="F67" i="4"/>
  <c r="F107" i="4" l="1"/>
  <c r="F119" i="4" s="1"/>
  <c r="F83" i="4"/>
  <c r="F84" i="4" s="1"/>
  <c r="F85" i="4" s="1"/>
  <c r="F97" i="4"/>
  <c r="F98" i="4" s="1"/>
  <c r="F76" i="4"/>
  <c r="F77" i="4" s="1"/>
  <c r="F69" i="4"/>
  <c r="F70" i="4" s="1"/>
  <c r="F71" i="4" s="1"/>
  <c r="F108" i="4" l="1"/>
  <c r="F109" i="4" s="1"/>
  <c r="F120" i="4" s="1"/>
  <c r="F99" i="4"/>
  <c r="F78" i="4"/>
  <c r="F116" i="4"/>
  <c r="F122" i="4" s="1"/>
  <c r="F32" i="4"/>
  <c r="F117" i="4" l="1"/>
  <c r="F123" i="4" s="1"/>
  <c r="F29" i="4"/>
  <c r="F23" i="4" l="1"/>
  <c r="F41" i="4" l="1"/>
  <c r="F44" i="4" s="1"/>
  <c r="F56" i="4" s="1"/>
  <c r="F36" i="4"/>
  <c r="F35" i="4"/>
  <c r="F34" i="4"/>
  <c r="F33" i="4"/>
  <c r="F31" i="4"/>
  <c r="F30" i="4"/>
  <c r="F24" i="4"/>
  <c r="F22" i="4"/>
  <c r="F25" i="4" s="1"/>
  <c r="F17" i="4"/>
  <c r="F16" i="4"/>
  <c r="F11" i="4"/>
  <c r="F12" i="4" s="1"/>
  <c r="F37" i="4" l="1"/>
  <c r="F38" i="4" s="1"/>
  <c r="F26" i="4"/>
  <c r="F27" i="4" s="1"/>
  <c r="F18" i="4"/>
  <c r="F13" i="4"/>
  <c r="F14" i="4" s="1"/>
  <c r="F39" i="4" l="1"/>
  <c r="F53" i="4"/>
  <c r="F59" i="4" s="1"/>
  <c r="F126" i="4" s="1"/>
  <c r="F19" i="4"/>
  <c r="F20" i="4" s="1"/>
  <c r="F45" i="4"/>
  <c r="F46" i="4" s="1"/>
  <c r="F57" i="4" s="1"/>
  <c r="F54" i="4" l="1"/>
  <c r="F60" i="4" s="1"/>
  <c r="F127" i="4" s="1"/>
</calcChain>
</file>

<file path=xl/sharedStrings.xml><?xml version="1.0" encoding="utf-8"?>
<sst xmlns="http://schemas.openxmlformats.org/spreadsheetml/2006/main" count="164" uniqueCount="76">
  <si>
    <t>m3</t>
  </si>
  <si>
    <t>Lp.</t>
  </si>
  <si>
    <t>Zakres prac</t>
  </si>
  <si>
    <t>Jednostka miary</t>
  </si>
  <si>
    <t>Przedmiar</t>
  </si>
  <si>
    <t>Cena jednostkowa</t>
  </si>
  <si>
    <t>Suma netto</t>
  </si>
  <si>
    <t>m2</t>
  </si>
  <si>
    <t>szt.</t>
  </si>
  <si>
    <t>23 % VAT</t>
  </si>
  <si>
    <t>Suma brutto</t>
  </si>
  <si>
    <t>Roboty brukarskie</t>
  </si>
  <si>
    <t>mb</t>
  </si>
  <si>
    <t>23% VAT</t>
  </si>
  <si>
    <t>Mała architektura</t>
  </si>
  <si>
    <t>Zieleń</t>
  </si>
  <si>
    <t>Zakup i rozścieleni mulczu- zrębki drzewne (z drzew liściastych, frakcja 20-40 mm, bez zanieczyszczeń) - warstwa 5 cm</t>
  </si>
  <si>
    <t>8% VAT</t>
  </si>
  <si>
    <t xml:space="preserve">Pielęgnacja posadzonych krzewów i pozostałych roślin wyszczególnionych w kosztorysie  (pielenie, nawożenie, podlewanie, przycinanie przekwitłych roślin, zabiegi ochrony roślin, cięcia pielęgnacyjne), cała powierzchnia mulczowana terenów zieleni do odchwaszczania </t>
  </si>
  <si>
    <t>8%VAT</t>
  </si>
  <si>
    <t xml:space="preserve">szt. </t>
  </si>
  <si>
    <t>Zakup i rozplantowanie ziemi urodzajnej w nowo projektowanych pasach zieleni - warstwa miąższości 40 cm - 450,7 m2 + wliczone 10% na zagęszczenie (parametry ziemi urodzajnej zgodnie z dokumentacją projektową), przed wbudowaniem ziemi konieczne jest przekazanie min. 1 kg próbki Zamawiającemu</t>
  </si>
  <si>
    <t>• Zakup i sadzenie bylin
o pojemnik C1,5; bylina dobrze ukorzeniona, wypełniająca pojemnik, bez zaprawy dołów</t>
  </si>
  <si>
    <t>Zakup i montaż ogrodzenia z drewnianych palików wysokości 50 cm ponad gruntem, średnicy 8 cm, w kolorze naturalnym, impregnowane ciśnieniowo, toczone, wbite w grunt na głębokość 30 cm, zlokalizowane zgodnie z rysunkiem projektowym, lina elastyczna na dwóch wysokościach przeciągnięta przez paliki</t>
  </si>
  <si>
    <t>Demontaż istniejącej nawierzchni chodnikowej z kostki betonowej wraz z podbudową i zdegradowaną ziemią (głębokość korytowania łącznie z usunięciem nawierzchni - 40 cm), zagospodarowanie zdegradowanej ziemi we własnym zakresie, usunięcie gruzu, materiału rozbiórkowego w tym obrzeży betonowych przy istniejacych misach drzew, podbudowy ze zdemontowanej nawierzchni betonowej oraz wywiezienie na kruszarnię (406 m2)</t>
  </si>
  <si>
    <t xml:space="preserve">Zakup i ułożenie obrzeży betonowych, szarych 8x25x100 cm na ławie betonowej z betonu z betonu C8/10 (wraz z docięciem kostki betonowej oraz ułożeniem jej na podbudowie betonowej, która będzie przylegać do obrzeża betonowego) </t>
  </si>
  <si>
    <t>Przełożenie nawierzchni chodnikowej istniejącej (różne nawierzchnie - zinwentaryzowane na rysunku projektowym), na podbudowie betonowej warstwa 10 cm podbudowy z betonu C8/10 (materiał pochodzący z rozbiórki) w tym rozbiórka oraz ponowne ułożenie materiału rozbiórkowego na nowej podbudowie wraz z zagęszczeniem ziemi do współczynnika 0,97 w warstwie poniżej podbudowy betonowej oraz docięciem istniejącej nawierzchni z kostki wzdłuż nowo układanego obrzeża betonowego, profilowanie zgodnie ze spadkiem - szerokość robocza 30 cm</t>
  </si>
  <si>
    <t>Zakup i rozplantowanie ziemi urodzajnej w nowo projektowanych pasach zieleni - warstwa miąższości 40 cm + wliczone 10% na zagęszczenie (parametry ziemi urodzajnej zgodnie z dokumentacją projektową), przed wbudowaniem ziemi konieczne jest przekazanie min. 1 kg próbki Zamawiającemu</t>
  </si>
  <si>
    <t>Zakup i montaż słupka wolnostojącego, stal ocynkowana  na fundamencie punktowym 20x20x30 cm (rura o średnicy 8 cm, o łącznej długości 110 cm z daszkiem/zatyczką) w kolorze 7043 RAL, wraz z zamocowaniem taśmy odblaskowej w kolorze białym, dodatkowych elementów, wysokośc słupka nad ziemią - 80 cm (zgodnie z Katalogiem Mebli Miejskich ZAP-03-HO-UL/PA/SK/TO/TZ)</t>
  </si>
  <si>
    <t>Zakup i montaż ławki z oparciem oraz podłokietnikami wy. 185 x 81 x 65 cm (dł. x wys. x szer. ) konstrukcja ze stopu aluminium, drewno iglaste malowane lakierobejcą, zgodnie z dokumentacją projektową</t>
  </si>
  <si>
    <t>Zakup i sadzenie roślin - róża pomarszczona 'Short Track', róża z gołym korzeniem wysokość min. 30 cm, 3- 4 pędy szkieletowe, rozstawa 60x60 cm; 3 szt. /m2, bez zaprawy dołów, materiał klasy I</t>
  </si>
  <si>
    <t>Zakup i sadzenie krzewów - irga 'Ursynów', pojemnik C1,5, ilość pędów szkieletowych 4-5 szt., rozstawa 60x 60 cm; 3 szt./m2; materiał klasy I, bez zaprawy dołów</t>
  </si>
  <si>
    <t>Zakup i sadzenie trzmieliny 'Coloratus', pojemnik C1,5, długość pędów min. 15 cm, 3- 4 pędy szkieletowe, rozstawa 45x45 cm; 5 szt./m2; materiał klasy I, bez zaprawy dołów</t>
  </si>
  <si>
    <t xml:space="preserve">Zakup i sadzenie tawulca 'Crispa', pojemnik C1,5, 3-4 pędy szkieletowe, 4-5 pędów szkieletowych, rozstawa 50 x 50 cm, 4 szt./m2; materiał klasy I, bez zaprawy dołów, </t>
  </si>
  <si>
    <t>Zakup i sadzenie bylin
o pojemnik C1,5; bylina dobrze ukorzeniona, wypełniająca pojemnik, bez zaprawy dołów</t>
  </si>
  <si>
    <t>Demontaż istniejącej nawierzchni chodnikowej z kostki betonowej wraz z podbudową i zdegradowaną ziemią (głębokość 40 cm), zagospodarowanie zdegradowanej ziemi we własnym zakresie, usunięcie gruzu, usunięcie istniejących obrzeży betonowych przy misach, materiału rozbiórkowego, podbudowy ze zdemontowanej nawierzchni betonowej oraz wywiezienie urobku na kruszarnię (416,5 m2)</t>
  </si>
  <si>
    <t>Ręczne karczowanie karpiny o średnicy powyżej 25 cm i jej korzeni na głębokość 70 cm (przygotowanie terenu do sadzenia drzewa)</t>
  </si>
  <si>
    <t>Zakup i ułożenie płyty chodnikowej 50x50 lub 30 x 30 lub 35x 35 cm na podbudowie betonowej warstwa 10 cm z betonu C8/10 (przejścia pomiędzy zielenią)</t>
  </si>
  <si>
    <r>
      <t xml:space="preserve">• Zakup i sadzenie drzew </t>
    </r>
    <r>
      <rPr>
        <i/>
        <sz val="11"/>
        <color theme="1"/>
        <rFont val="Calibri"/>
        <family val="2"/>
        <charset val="238"/>
        <scheme val="minor"/>
      </rPr>
      <t>Tilia cordata</t>
    </r>
    <r>
      <rPr>
        <sz val="11"/>
        <color theme="1"/>
        <rFont val="Calibri"/>
        <family val="2"/>
        <charset val="238"/>
        <scheme val="minor"/>
      </rPr>
      <t xml:space="preserve"> 'Winter Orange' o obwodzie 16-18 cm, korona uformowana na wysokości nie mniejszej niż 220-250 cm, 9-11 pędów szkieletowych, 3x szkółkowane, wraz z zaprawą dołów 1,5 x 1,5 x 0,7 m (drzewo z zabezpieczoną bryłą korzeniową, materiał klasy I), wraz z wykonaniem opalikowania (3 paliki+rygle+wiązania), uformowaniem misy średnicy 1,5m i wyłożeniem warstwą mulczu miąższości 5 cm</t>
    </r>
  </si>
  <si>
    <t>Założenie trawnika z siewu bez wymiany gruntu (ziemia urodzajna według odrębnej pozycji kosztorysowej) wraz z zakupem nasion</t>
  </si>
  <si>
    <t>Pielęgnacja drzew (podlewanie, nawożenie, przycinanie według potrzeb, pielenie misy wokół drzewa, zabiegi ochrony roślin, poprawa palikowania i wiązań i in.)</t>
  </si>
  <si>
    <t>Prace przygotowawcze i rozbiórkowe</t>
  </si>
  <si>
    <t xml:space="preserve">Rewaloryzacja zieleni w pasie drogowym ul. Sikorskiego na odcinku od ul. Umińskiego do ul. 28 Czerwca 1956 r. </t>
  </si>
  <si>
    <t xml:space="preserve">CZĘŚĆ A. Sikorskiego na odcinku od ul. Prądzyńskiego do ul. 28 Czerwca 1956 r. </t>
  </si>
  <si>
    <t xml:space="preserve"> Część B. Sikorskiego na odcinku od ul. Umińskiego do ul. Prądzyńskiego </t>
  </si>
  <si>
    <r>
      <t xml:space="preserve">Zakup i sadzenie roślin - róża o parametrach tożsamych z </t>
    </r>
    <r>
      <rPr>
        <i/>
        <sz val="11"/>
        <color theme="1"/>
        <rFont val="Calibri"/>
        <family val="2"/>
        <charset val="238"/>
        <scheme val="minor"/>
      </rPr>
      <t>Rosa</t>
    </r>
    <r>
      <rPr>
        <sz val="11"/>
        <color theme="1"/>
        <rFont val="Calibri"/>
        <family val="2"/>
        <charset val="238"/>
        <scheme val="minor"/>
      </rPr>
      <t xml:space="preserve"> 'Short Track', róża z gołym korzeniem wysokość min. 30 cm, 3 pędy szkieletowe, rozstawa 60x60 cm; 3 szt. /m2, bez zaprawy dołów, materiał klasy I</t>
    </r>
  </si>
  <si>
    <t>Pielęgnacja gwarancyjna założonych trawników (podlewanie, nawożenie, odchwaszczanie, koszenie; zabiegi od momentu założenia do 30 listopada 2020 r. przy czym trawa nie może przekraczać 20 cm)</t>
  </si>
  <si>
    <t>ar</t>
  </si>
  <si>
    <t>kpl.</t>
  </si>
  <si>
    <t>Dokumentacja geodezyjna</t>
  </si>
  <si>
    <t>23%VAT</t>
  </si>
  <si>
    <t>Zakup i montaż słupka wolnostojącego, stal ocynkowana  na fundamencie punktowym 20x20x30 cm, rura o średnicy 8 cm, o łącznej długości 110 cm (z daszkiem/zatyczką w kolorze czarnym) w kolorze 7043 RAL, wraz z zamocowaniem taśmy odblaskowej w kolorze białym, dodatkowych elementów, wysokośc słupka nad ziemią - 80 cm (zgodnie z Katalogiem Mebli Miejskich ZAP-03-HO-UL/PA/SK/TO/TZ)</t>
  </si>
  <si>
    <t>Zakup i sadzenie roślin cebulowych zgodnie z wskazaniami Zamawiającego, materiał klasy I, hiacynty</t>
  </si>
  <si>
    <t>Zakup maty słomiano-foliowej - słoma żytnia, czesana odpowiednio wysokiej odmiany, pozbawiona resztek chwastów, traw i kłosów, mata zszyta z folią PCV – szwy poprzeczne wykonane ze sznurka poliuretanowego w kolorze słomkowym co 10 - 12cm, wysokość maty 60cm, grubość maty słomianej 1,5 - 2cm wraz z zakupem półkołków zaimpregnowanych (wysokości 1 m, średnica 7 cm) oraz śrub do skręcenia z matą, półkołki wbite w ziemię na głębokość 0,4 m, wraz z przechowaniem w suchym magazynie</t>
  </si>
  <si>
    <t xml:space="preserve">Pielęgnacja gwarancyjna zieleni </t>
  </si>
  <si>
    <t>CZĘŚĆ A. Suma netto całość na 2021 r. (bez pielęgnacji gwarancyjnej i dok. geodezyjnej)</t>
  </si>
  <si>
    <t>CZĘŚĆ A. Suma brutto całość na 2021 r. (bez pielęgnacji gwarancyjnej i dok. geodezyjnej)</t>
  </si>
  <si>
    <t>CZĘŚĆ A. Suma netto całość na 2021 r. (pielęgnacja gwarancyjna i dok. geodez.)</t>
  </si>
  <si>
    <t>CZĘŚĆ A. Suma brutto całość na 2021 r.   (pielęgnacja gwarancyjna i dok. geodez.)</t>
  </si>
  <si>
    <t xml:space="preserve">CZĘŚĆ A. Suma netto całość na 2021 </t>
  </si>
  <si>
    <t>CZĘŚĆ A. Suma brutto całość na 2021</t>
  </si>
  <si>
    <t xml:space="preserve">Wykonanie powykonawczej dokumentacji geodezyjnej wszystkich terenów zieleni w obrębie inwestycji - część B [złożenie map do Geopoz i ZDM (2 egz.)] w terminie do 30 listopada 2021 r. </t>
  </si>
  <si>
    <t>Wykonanie powykonawczej dokumentacji geodezyjnej wszystkich terenów zieleni w obrębie inwestycji - część B [złożenie map do Geopoz i ZDM (2 egz.)] w terminie do 30 listopada 2021</t>
  </si>
  <si>
    <t>CZĘŚĆ B. Suma netto całość na 2021 r. (bez pielęgnacji gwarancyjnej i bez dok. geodez.)</t>
  </si>
  <si>
    <t>CZĘŚĆ B. Suma brutto całość na 2021 r. (bez pielęgnacji gwarancyjnej i bez dok. geodez.)</t>
  </si>
  <si>
    <t>CZĘŚĆ B. Suma netto całość na 2021 r. (pielęgnacja gwarancyjna i dok. geodez.)</t>
  </si>
  <si>
    <t>CZĘŚĆ B. Suma brutto całość na 2021. (pielęgnacja gwarancyjna i dok. geodez.)</t>
  </si>
  <si>
    <t>CZĘŚĆ B. Suma netto całość na 2021</t>
  </si>
  <si>
    <t>CZĘŚĆ B. Suma brutto całość na 2021</t>
  </si>
  <si>
    <t xml:space="preserve">CZĘŚĆ A + CZĘŚĆ B. Suma netto całość </t>
  </si>
  <si>
    <t xml:space="preserve">CZĘŚĆ A+ CZĘŚĆ B. Suma brutto całość </t>
  </si>
  <si>
    <t>demontaż mat słomiano-foliowych wraz z przechowaniem mat w suchym  magazynie wraz z przekazaniem ich do magazynu ZDM zgodnie z dyspozycją Zamawiającego</t>
  </si>
  <si>
    <t>Montaż maty słomiano-foliowej zgodnie z dyzpozycją Zamawiającego (wszystkie kołki muszą być równo wbite, półkołki równej długości, a mata naciągnięta)</t>
  </si>
  <si>
    <t>demontaż mat słomiano-foliowych wraz z przechowaniem mat w suchym  magazynie - wraz z przekazaniem mat do magazynu ZDM zgodnie z dyspozycją Zamawiającego</t>
  </si>
  <si>
    <t>Montaż maty słomiano-foliowej zgodnie z dyspozycją Zamawiającego (wszystkie kołki muszą być równej długości, mata równo zamontowana)</t>
  </si>
  <si>
    <t>Przedmiar robót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</si>
</sst>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x14ac:knownFonts="1">
    <font>
      <sz val="11"/>
      <color theme="1"/>
      <name val="Calibri"/>
      <family val="2"/>
      <charset val="238"/>
      <scheme val="minor"/>
    </font>
    <font>
      <sz val="11"/>
      <color theme="1"/>
      <name val="Calibri"/>
      <family val="2"/>
      <charset val="238"/>
      <scheme val="minor"/>
    </font>
    <font>
      <sz val="11"/>
      <name val="Calibri"/>
      <family val="2"/>
      <scheme val="minor"/>
    </font>
    <font>
      <b/>
      <sz val="12"/>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
      <sz val="14"/>
      <color theme="1"/>
      <name val="Calibri"/>
      <family val="2"/>
      <charset val="238"/>
      <scheme val="minor"/>
    </font>
    <font>
      <sz val="12"/>
      <color indexed="8"/>
      <name val="Calibri"/>
      <family val="2"/>
      <charset val="238"/>
    </font>
    <font>
      <i/>
      <sz val="11"/>
      <color theme="1"/>
      <name val="Calibri"/>
      <family val="2"/>
      <charset val="238"/>
      <scheme val="minor"/>
    </font>
    <font>
      <b/>
      <sz val="13.5"/>
      <color theme="1"/>
      <name val="Calibri"/>
      <family val="2"/>
      <charset val="238"/>
      <scheme val="minor"/>
    </font>
    <font>
      <sz val="13.5"/>
      <color theme="1"/>
      <name val="Calibri"/>
      <family val="2"/>
      <charset val="238"/>
      <scheme val="minor"/>
    </font>
    <font>
      <sz val="11"/>
      <color rgb="FF000000"/>
      <name val="Calibri"/>
      <family val="2"/>
    </font>
    <font>
      <sz val="12"/>
      <color rgb="FF000000"/>
      <name val="Calibri"/>
      <family val="2"/>
    </font>
  </fonts>
  <fills count="14">
    <fill>
      <patternFill patternType="none"/>
    </fill>
    <fill>
      <patternFill patternType="gray125"/>
    </fill>
    <fill>
      <patternFill patternType="solid">
        <fgColor theme="6" tint="0.59999389629810485"/>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rgb="FFFFFFFF"/>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0" borderId="1" xfId="0" applyBorder="1" applyAlignment="1">
      <alignment horizontal="center" vertical="center"/>
    </xf>
    <xf numFmtId="0" fontId="1" fillId="0" borderId="1" xfId="0" applyFont="1" applyBorder="1" applyAlignment="1">
      <alignment horizontal="center" vertical="center" wrapText="1"/>
    </xf>
    <xf numFmtId="44" fontId="0" fillId="0" borderId="1" xfId="1"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4" fontId="0" fillId="0" borderId="1" xfId="1" applyFont="1" applyBorder="1" applyAlignment="1">
      <alignment horizontal="center" vertical="center"/>
    </xf>
    <xf numFmtId="0" fontId="0" fillId="0" borderId="1" xfId="0" applyBorder="1" applyAlignment="1">
      <alignment horizontal="center" vertical="center" wrapText="1"/>
    </xf>
    <xf numFmtId="0" fontId="6" fillId="8"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10" borderId="1" xfId="0" applyFill="1" applyBorder="1" applyAlignment="1">
      <alignment vertical="center" wrapText="1"/>
    </xf>
    <xf numFmtId="0" fontId="7" fillId="10" borderId="1" xfId="0" applyFont="1" applyFill="1" applyBorder="1" applyAlignment="1">
      <alignment vertical="center" wrapText="1"/>
    </xf>
    <xf numFmtId="0" fontId="6" fillId="10" borderId="1" xfId="0" applyFont="1" applyFill="1" applyBorder="1" applyAlignment="1">
      <alignment vertical="top" wrapText="1"/>
    </xf>
    <xf numFmtId="0" fontId="6" fillId="10" borderId="1" xfId="0" applyFont="1" applyFill="1" applyBorder="1" applyAlignment="1">
      <alignment horizontal="left" vertical="center" wrapText="1"/>
    </xf>
    <xf numFmtId="0" fontId="0" fillId="10" borderId="1" xfId="0" applyFill="1" applyBorder="1" applyAlignment="1">
      <alignment vertical="top" wrapText="1"/>
    </xf>
    <xf numFmtId="0" fontId="1" fillId="10" borderId="1" xfId="0" applyFont="1" applyFill="1" applyBorder="1" applyAlignment="1">
      <alignment vertical="top" wrapText="1"/>
    </xf>
    <xf numFmtId="0" fontId="4" fillId="2" borderId="2" xfId="0" applyFont="1" applyFill="1" applyBorder="1" applyAlignment="1">
      <alignment horizontal="center" vertical="center"/>
    </xf>
    <xf numFmtId="44" fontId="0" fillId="0" borderId="2" xfId="1" applyFont="1" applyBorder="1" applyAlignment="1">
      <alignment vertical="center"/>
    </xf>
    <xf numFmtId="44" fontId="0" fillId="0" borderId="2" xfId="1" applyFont="1" applyBorder="1" applyAlignment="1">
      <alignment horizontal="center" vertical="center"/>
    </xf>
    <xf numFmtId="4" fontId="6" fillId="11" borderId="1" xfId="0" applyNumberFormat="1" applyFont="1" applyFill="1" applyBorder="1" applyAlignment="1">
      <alignment horizontal="center" vertical="center"/>
    </xf>
    <xf numFmtId="44" fontId="0" fillId="0" borderId="2" xfId="1" applyFont="1" applyBorder="1" applyAlignment="1">
      <alignment horizontal="left" vertical="center"/>
    </xf>
    <xf numFmtId="44" fontId="3" fillId="5" borderId="1" xfId="1" applyFont="1" applyFill="1" applyBorder="1" applyAlignment="1">
      <alignment horizontal="center" vertical="center"/>
    </xf>
    <xf numFmtId="44" fontId="3" fillId="5" borderId="1" xfId="1" applyFont="1" applyFill="1" applyBorder="1" applyAlignment="1">
      <alignment horizontal="center"/>
    </xf>
    <xf numFmtId="44" fontId="3" fillId="5" borderId="8" xfId="1" applyFont="1" applyFill="1" applyBorder="1" applyAlignment="1">
      <alignment horizontal="center" vertical="center"/>
    </xf>
    <xf numFmtId="0" fontId="0" fillId="0" borderId="9" xfId="0" applyBorder="1"/>
    <xf numFmtId="44" fontId="3" fillId="9" borderId="1" xfId="1" applyFont="1" applyFill="1" applyBorder="1" applyAlignment="1">
      <alignment horizontal="center" vertical="center"/>
    </xf>
    <xf numFmtId="44" fontId="3" fillId="6" borderId="1" xfId="1" applyFont="1" applyFill="1" applyBorder="1" applyAlignment="1">
      <alignment horizontal="center" vertical="center"/>
    </xf>
    <xf numFmtId="0" fontId="9" fillId="10" borderId="1" xfId="0" applyFont="1" applyFill="1" applyBorder="1" applyAlignment="1">
      <alignment vertical="top" wrapText="1"/>
    </xf>
    <xf numFmtId="44" fontId="3" fillId="12" borderId="1" xfId="1" applyFont="1" applyFill="1" applyBorder="1" applyAlignment="1">
      <alignment horizontal="center" vertical="center"/>
    </xf>
    <xf numFmtId="0" fontId="13" fillId="13" borderId="1" xfId="0" applyFont="1" applyFill="1" applyBorder="1" applyAlignment="1">
      <alignment horizontal="center" vertical="center"/>
    </xf>
    <xf numFmtId="0" fontId="13"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44" fontId="13" fillId="0" borderId="1" xfId="1" applyFont="1" applyFill="1" applyBorder="1" applyAlignment="1">
      <alignment horizontal="center" vertical="center"/>
    </xf>
    <xf numFmtId="44" fontId="0" fillId="0" borderId="1" xfId="1" applyFont="1" applyFill="1" applyBorder="1" applyAlignment="1">
      <alignment horizontal="center" vertical="center"/>
    </xf>
    <xf numFmtId="4" fontId="2" fillId="11" borderId="1" xfId="0" applyNumberFormat="1" applyFont="1" applyFill="1" applyBorder="1" applyAlignment="1">
      <alignment horizontal="center" vertical="center"/>
    </xf>
    <xf numFmtId="4" fontId="0" fillId="11" borderId="1" xfId="0" applyNumberFormat="1" applyFill="1" applyBorder="1" applyAlignment="1">
      <alignment horizontal="center" vertical="center"/>
    </xf>
    <xf numFmtId="0" fontId="6" fillId="10" borderId="1" xfId="0" applyFont="1" applyFill="1" applyBorder="1" applyAlignment="1">
      <alignment horizontal="left" wrapText="1"/>
    </xf>
    <xf numFmtId="4" fontId="14"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44" fontId="7" fillId="0" borderId="1" xfId="1" applyFont="1" applyBorder="1" applyAlignment="1">
      <alignment horizontal="center" vertical="center"/>
    </xf>
    <xf numFmtId="0" fontId="6" fillId="10" borderId="1" xfId="0" applyFont="1" applyFill="1" applyBorder="1" applyAlignment="1">
      <alignment horizontal="left" vertical="top"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4" fillId="5" borderId="2" xfId="0" applyFont="1" applyFill="1" applyBorder="1" applyAlignment="1"/>
    <xf numFmtId="0" fontId="4" fillId="5" borderId="3" xfId="0" applyFont="1" applyFill="1" applyBorder="1" applyAlignment="1"/>
    <xf numFmtId="0" fontId="4" fillId="5" borderId="4" xfId="0" applyFont="1" applyFill="1" applyBorder="1" applyAlignment="1"/>
    <xf numFmtId="0" fontId="4"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 fillId="5" borderId="2" xfId="0" applyFont="1" applyFill="1" applyBorder="1" applyAlignment="1">
      <alignment wrapText="1"/>
    </xf>
    <xf numFmtId="0" fontId="0" fillId="0" borderId="3" xfId="0" applyBorder="1" applyAlignment="1"/>
    <xf numFmtId="0" fontId="0" fillId="0" borderId="4" xfId="0" applyBorder="1" applyAlignment="1"/>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4" borderId="2" xfId="0" applyFont="1" applyFill="1" applyBorder="1" applyAlignment="1"/>
    <xf numFmtId="0" fontId="3" fillId="4" borderId="3" xfId="0" applyFont="1" applyFill="1" applyBorder="1" applyAlignment="1"/>
    <xf numFmtId="0" fontId="3" fillId="4" borderId="4" xfId="0" applyFont="1" applyFill="1" applyBorder="1" applyAlignment="1"/>
    <xf numFmtId="2" fontId="5" fillId="3" borderId="2" xfId="0" applyNumberFormat="1" applyFont="1" applyFill="1" applyBorder="1" applyAlignment="1">
      <alignment horizontal="center" vertical="center"/>
    </xf>
    <xf numFmtId="2" fontId="5" fillId="3" borderId="3" xfId="0" applyNumberFormat="1" applyFont="1" applyFill="1" applyBorder="1" applyAlignment="1">
      <alignment vertical="center"/>
    </xf>
    <xf numFmtId="2" fontId="5" fillId="3" borderId="4" xfId="0" applyNumberFormat="1" applyFont="1" applyFill="1" applyBorder="1" applyAlignment="1">
      <alignment vertical="center"/>
    </xf>
    <xf numFmtId="0" fontId="3" fillId="5" borderId="2" xfId="0" applyFont="1" applyFill="1" applyBorder="1" applyAlignment="1"/>
    <xf numFmtId="0" fontId="3" fillId="5" borderId="3" xfId="0" applyFont="1" applyFill="1" applyBorder="1" applyAlignment="1"/>
    <xf numFmtId="0" fontId="3" fillId="5" borderId="4" xfId="0" applyFont="1" applyFill="1" applyBorder="1" applyAlignment="1"/>
    <xf numFmtId="0" fontId="3" fillId="4" borderId="5" xfId="0" applyFont="1" applyFill="1" applyBorder="1" applyAlignment="1"/>
    <xf numFmtId="0" fontId="3" fillId="0" borderId="6" xfId="0" applyFont="1" applyBorder="1" applyAlignment="1"/>
    <xf numFmtId="0" fontId="3" fillId="0" borderId="7" xfId="0" applyFont="1" applyBorder="1" applyAlignment="1"/>
    <xf numFmtId="0" fontId="8" fillId="3" borderId="3" xfId="0" applyFont="1" applyFill="1" applyBorder="1" applyAlignment="1">
      <alignment vertical="center"/>
    </xf>
    <xf numFmtId="0" fontId="8" fillId="3" borderId="4" xfId="0" applyFont="1" applyFill="1" applyBorder="1" applyAlignment="1">
      <alignment vertical="center"/>
    </xf>
    <xf numFmtId="0" fontId="5" fillId="7" borderId="2"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4" xfId="0" applyFont="1" applyFill="1" applyBorder="1" applyAlignment="1">
      <alignment horizontal="center" vertical="top" wrapText="1"/>
    </xf>
    <xf numFmtId="0" fontId="3" fillId="12" borderId="2" xfId="0" applyFont="1" applyFill="1" applyBorder="1" applyAlignment="1"/>
    <xf numFmtId="0" fontId="3" fillId="12" borderId="3" xfId="0" applyFont="1" applyFill="1" applyBorder="1" applyAlignment="1"/>
    <xf numFmtId="0" fontId="3" fillId="12" borderId="4" xfId="0" applyFont="1" applyFill="1" applyBorder="1" applyAlignment="1"/>
    <xf numFmtId="0" fontId="11" fillId="0" borderId="2" xfId="0" applyFont="1" applyBorder="1" applyAlignment="1">
      <alignment horizontal="center" vertical="center" wrapText="1"/>
    </xf>
    <xf numFmtId="0" fontId="12" fillId="0" borderId="3" xfId="0" applyFont="1" applyBorder="1" applyAlignment="1">
      <alignment vertical="center"/>
    </xf>
    <xf numFmtId="0" fontId="12" fillId="0" borderId="4" xfId="0" applyFont="1" applyBorder="1" applyAlignment="1">
      <alignment vertical="center"/>
    </xf>
    <xf numFmtId="0" fontId="3" fillId="6" borderId="2" xfId="0" applyFont="1" applyFill="1" applyBorder="1" applyAlignment="1"/>
    <xf numFmtId="0" fontId="3" fillId="6" borderId="3" xfId="0" applyFont="1" applyFill="1" applyBorder="1" applyAlignment="1"/>
    <xf numFmtId="0" fontId="3" fillId="6" borderId="4" xfId="0" applyFont="1" applyFill="1" applyBorder="1" applyAlignment="1"/>
    <xf numFmtId="0" fontId="3" fillId="9" borderId="2" xfId="0" applyFont="1" applyFill="1" applyBorder="1" applyAlignment="1"/>
    <xf numFmtId="0" fontId="3" fillId="9" borderId="3" xfId="0" applyFont="1" applyFill="1" applyBorder="1" applyAlignment="1"/>
    <xf numFmtId="0" fontId="3" fillId="9" borderId="4" xfId="0" applyFont="1" applyFill="1" applyBorder="1" applyAlignment="1"/>
    <xf numFmtId="0" fontId="6" fillId="0" borderId="3" xfId="0" applyFont="1" applyBorder="1" applyAlignment="1"/>
    <xf numFmtId="0" fontId="6" fillId="0" borderId="4" xfId="0" applyFont="1" applyBorder="1" applyAlignment="1"/>
  </cellXfs>
  <cellStyles count="2">
    <cellStyle name="Normalny" xfId="0" builtinId="0"/>
    <cellStyle name="Walutowy" xfId="1" builtinId="4"/>
  </cellStyles>
  <dxfs count="0"/>
  <tableStyles count="0" defaultTableStyle="TableStyleMedium9" defaultPivotStyle="PivotStyleLight16"/>
  <colors>
    <mruColors>
      <color rgb="FFFFFF99"/>
      <color rgb="FFCC00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127"/>
  <sheetViews>
    <sheetView tabSelected="1" topLeftCell="A109" zoomScale="70" zoomScaleNormal="70" workbookViewId="0">
      <selection activeCell="E111" sqref="E111"/>
    </sheetView>
  </sheetViews>
  <sheetFormatPr defaultRowHeight="15" x14ac:dyDescent="0.25"/>
  <cols>
    <col min="1" max="1" width="6.5703125" customWidth="1"/>
    <col min="2" max="2" width="54.42578125" customWidth="1"/>
    <col min="3" max="3" width="12" customWidth="1"/>
    <col min="4" max="4" width="12.28515625" customWidth="1"/>
    <col min="5" max="5" width="19.7109375" customWidth="1"/>
    <col min="6" max="6" width="19.85546875" style="24" customWidth="1"/>
  </cols>
  <sheetData>
    <row r="3" spans="1:6" ht="23.25" customHeight="1" x14ac:dyDescent="0.25">
      <c r="A3" s="48" t="s">
        <v>75</v>
      </c>
      <c r="B3" s="49"/>
      <c r="C3" s="49"/>
      <c r="D3" s="49"/>
      <c r="E3" s="49"/>
      <c r="F3" s="50"/>
    </row>
    <row r="4" spans="1:6" ht="48.75" customHeight="1" x14ac:dyDescent="0.25">
      <c r="A4" s="77" t="s">
        <v>42</v>
      </c>
      <c r="B4" s="78"/>
      <c r="C4" s="78"/>
      <c r="D4" s="78"/>
      <c r="E4" s="78"/>
      <c r="F4" s="79"/>
    </row>
    <row r="7" spans="1:6" ht="33.75" customHeight="1" x14ac:dyDescent="0.25">
      <c r="A7" s="71" t="s">
        <v>43</v>
      </c>
      <c r="B7" s="72"/>
      <c r="C7" s="72"/>
      <c r="D7" s="72"/>
      <c r="E7" s="72"/>
      <c r="F7" s="73"/>
    </row>
    <row r="9" spans="1:6" ht="30" x14ac:dyDescent="0.25">
      <c r="A9" s="4" t="s">
        <v>1</v>
      </c>
      <c r="B9" s="4" t="s">
        <v>2</v>
      </c>
      <c r="C9" s="5" t="s">
        <v>3</v>
      </c>
      <c r="D9" s="4" t="s">
        <v>4</v>
      </c>
      <c r="E9" s="16" t="s">
        <v>5</v>
      </c>
      <c r="F9" s="4" t="s">
        <v>6</v>
      </c>
    </row>
    <row r="10" spans="1:6" ht="18.75" x14ac:dyDescent="0.25">
      <c r="A10" s="60" t="s">
        <v>41</v>
      </c>
      <c r="B10" s="61"/>
      <c r="C10" s="61"/>
      <c r="D10" s="61"/>
      <c r="E10" s="61"/>
      <c r="F10" s="62"/>
    </row>
    <row r="11" spans="1:6" ht="137.25" customHeight="1" x14ac:dyDescent="0.25">
      <c r="A11" s="1">
        <v>1</v>
      </c>
      <c r="B11" s="10" t="s">
        <v>24</v>
      </c>
      <c r="C11" s="2" t="s">
        <v>0</v>
      </c>
      <c r="D11" s="35">
        <v>162.53</v>
      </c>
      <c r="E11" s="17"/>
      <c r="F11" s="3">
        <f>D11*E11</f>
        <v>0</v>
      </c>
    </row>
    <row r="12" spans="1:6" ht="15.75" x14ac:dyDescent="0.25">
      <c r="A12" s="57" t="s">
        <v>6</v>
      </c>
      <c r="B12" s="58"/>
      <c r="C12" s="58"/>
      <c r="D12" s="58"/>
      <c r="E12" s="59"/>
      <c r="F12" s="21">
        <f>F11</f>
        <v>0</v>
      </c>
    </row>
    <row r="13" spans="1:6" ht="15.75" x14ac:dyDescent="0.25">
      <c r="A13" s="51" t="s">
        <v>9</v>
      </c>
      <c r="B13" s="86"/>
      <c r="C13" s="86"/>
      <c r="D13" s="86"/>
      <c r="E13" s="87"/>
      <c r="F13" s="22">
        <f>F12*0.23</f>
        <v>0</v>
      </c>
    </row>
    <row r="14" spans="1:6" ht="15.75" x14ac:dyDescent="0.25">
      <c r="A14" s="66" t="s">
        <v>10</v>
      </c>
      <c r="B14" s="67"/>
      <c r="C14" s="67"/>
      <c r="D14" s="67"/>
      <c r="E14" s="68"/>
      <c r="F14" s="23">
        <f>F12+F13</f>
        <v>0</v>
      </c>
    </row>
    <row r="15" spans="1:6" ht="18.75" x14ac:dyDescent="0.25">
      <c r="A15" s="60" t="s">
        <v>11</v>
      </c>
      <c r="B15" s="61"/>
      <c r="C15" s="61"/>
      <c r="D15" s="61"/>
      <c r="E15" s="61"/>
      <c r="F15" s="62"/>
    </row>
    <row r="16" spans="1:6" ht="81" customHeight="1" x14ac:dyDescent="0.25">
      <c r="A16" s="1">
        <v>2</v>
      </c>
      <c r="B16" s="11" t="s">
        <v>25</v>
      </c>
      <c r="C16" s="2" t="s">
        <v>12</v>
      </c>
      <c r="D16" s="35">
        <v>240</v>
      </c>
      <c r="E16" s="18"/>
      <c r="F16" s="6">
        <f t="shared" ref="F16:F17" si="0">D16*E16</f>
        <v>0</v>
      </c>
    </row>
    <row r="17" spans="1:6" ht="189" customHeight="1" x14ac:dyDescent="0.25">
      <c r="A17" s="1">
        <v>3</v>
      </c>
      <c r="B17" s="11" t="s">
        <v>26</v>
      </c>
      <c r="C17" s="2" t="s">
        <v>7</v>
      </c>
      <c r="D17" s="35">
        <v>120</v>
      </c>
      <c r="E17" s="20"/>
      <c r="F17" s="6">
        <f t="shared" si="0"/>
        <v>0</v>
      </c>
    </row>
    <row r="18" spans="1:6" ht="15.75" x14ac:dyDescent="0.25">
      <c r="A18" s="57" t="s">
        <v>6</v>
      </c>
      <c r="B18" s="58"/>
      <c r="C18" s="58"/>
      <c r="D18" s="58"/>
      <c r="E18" s="59"/>
      <c r="F18" s="21">
        <f>F16+F17</f>
        <v>0</v>
      </c>
    </row>
    <row r="19" spans="1:6" ht="15.75" x14ac:dyDescent="0.25">
      <c r="A19" s="63" t="s">
        <v>13</v>
      </c>
      <c r="B19" s="64"/>
      <c r="C19" s="64"/>
      <c r="D19" s="64"/>
      <c r="E19" s="65"/>
      <c r="F19" s="22">
        <f>F18*23%</f>
        <v>0</v>
      </c>
    </row>
    <row r="20" spans="1:6" ht="15.75" x14ac:dyDescent="0.25">
      <c r="A20" s="66" t="s">
        <v>10</v>
      </c>
      <c r="B20" s="67"/>
      <c r="C20" s="67"/>
      <c r="D20" s="67"/>
      <c r="E20" s="68"/>
      <c r="F20" s="23">
        <f>F18+F19</f>
        <v>0</v>
      </c>
    </row>
    <row r="21" spans="1:6" ht="18.75" x14ac:dyDescent="0.25">
      <c r="A21" s="54" t="s">
        <v>14</v>
      </c>
      <c r="B21" s="69"/>
      <c r="C21" s="69"/>
      <c r="D21" s="69"/>
      <c r="E21" s="69"/>
      <c r="F21" s="70"/>
    </row>
    <row r="22" spans="1:6" ht="78" customHeight="1" x14ac:dyDescent="0.25">
      <c r="A22" s="1">
        <v>4</v>
      </c>
      <c r="B22" s="12" t="s">
        <v>29</v>
      </c>
      <c r="C22" s="2" t="s">
        <v>8</v>
      </c>
      <c r="D22" s="35">
        <v>2</v>
      </c>
      <c r="E22" s="18"/>
      <c r="F22" s="6">
        <f t="shared" ref="F22:F24" si="1">D22*E22</f>
        <v>0</v>
      </c>
    </row>
    <row r="23" spans="1:6" ht="168.75" customHeight="1" x14ac:dyDescent="0.25">
      <c r="A23" s="1">
        <v>5</v>
      </c>
      <c r="B23" s="12" t="s">
        <v>53</v>
      </c>
      <c r="C23" s="9" t="s">
        <v>12</v>
      </c>
      <c r="D23" s="35">
        <v>408</v>
      </c>
      <c r="E23" s="18"/>
      <c r="F23" s="6">
        <f>D23*E23</f>
        <v>0</v>
      </c>
    </row>
    <row r="24" spans="1:6" ht="134.25" customHeight="1" x14ac:dyDescent="0.25">
      <c r="A24" s="1">
        <v>6</v>
      </c>
      <c r="B24" s="11" t="s">
        <v>51</v>
      </c>
      <c r="C24" s="2" t="s">
        <v>8</v>
      </c>
      <c r="D24" s="35">
        <v>54</v>
      </c>
      <c r="E24" s="18"/>
      <c r="F24" s="6">
        <f t="shared" si="1"/>
        <v>0</v>
      </c>
    </row>
    <row r="25" spans="1:6" ht="15.75" x14ac:dyDescent="0.25">
      <c r="A25" s="51" t="s">
        <v>6</v>
      </c>
      <c r="B25" s="52"/>
      <c r="C25" s="52"/>
      <c r="D25" s="52"/>
      <c r="E25" s="53"/>
      <c r="F25" s="21">
        <f>F22+F23+F24</f>
        <v>0</v>
      </c>
    </row>
    <row r="26" spans="1:6" ht="15.75" x14ac:dyDescent="0.25">
      <c r="A26" s="51" t="s">
        <v>9</v>
      </c>
      <c r="B26" s="52"/>
      <c r="C26" s="52"/>
      <c r="D26" s="52"/>
      <c r="E26" s="53"/>
      <c r="F26" s="21">
        <f>F25*23%</f>
        <v>0</v>
      </c>
    </row>
    <row r="27" spans="1:6" ht="15.75" x14ac:dyDescent="0.25">
      <c r="A27" s="51" t="s">
        <v>10</v>
      </c>
      <c r="B27" s="52"/>
      <c r="C27" s="52"/>
      <c r="D27" s="52"/>
      <c r="E27" s="53"/>
      <c r="F27" s="21">
        <f>F25+F26</f>
        <v>0</v>
      </c>
    </row>
    <row r="28" spans="1:6" ht="18.75" x14ac:dyDescent="0.25">
      <c r="A28" s="54" t="s">
        <v>15</v>
      </c>
      <c r="B28" s="55"/>
      <c r="C28" s="55"/>
      <c r="D28" s="55"/>
      <c r="E28" s="55"/>
      <c r="F28" s="56"/>
    </row>
    <row r="29" spans="1:6" ht="90" x14ac:dyDescent="0.25">
      <c r="A29" s="1">
        <v>7</v>
      </c>
      <c r="B29" s="10" t="s">
        <v>27</v>
      </c>
      <c r="C29" s="2" t="s">
        <v>0</v>
      </c>
      <c r="D29" s="35">
        <v>178.75</v>
      </c>
      <c r="E29" s="18"/>
      <c r="F29" s="6">
        <f>D29*E29</f>
        <v>0</v>
      </c>
    </row>
    <row r="30" spans="1:6" ht="72" customHeight="1" x14ac:dyDescent="0.25">
      <c r="A30" s="1">
        <v>8</v>
      </c>
      <c r="B30" s="14" t="s">
        <v>45</v>
      </c>
      <c r="C30" s="7" t="s">
        <v>8</v>
      </c>
      <c r="D30" s="36">
        <v>100</v>
      </c>
      <c r="E30" s="18"/>
      <c r="F30" s="6">
        <f t="shared" ref="F30:F36" si="2">D30*E30</f>
        <v>0</v>
      </c>
    </row>
    <row r="31" spans="1:6" ht="63.75" customHeight="1" x14ac:dyDescent="0.25">
      <c r="A31" s="1">
        <v>9</v>
      </c>
      <c r="B31" s="14" t="s">
        <v>31</v>
      </c>
      <c r="C31" s="7" t="s">
        <v>8</v>
      </c>
      <c r="D31" s="36">
        <v>98</v>
      </c>
      <c r="E31" s="18"/>
      <c r="F31" s="6">
        <f t="shared" si="2"/>
        <v>0</v>
      </c>
    </row>
    <row r="32" spans="1:6" ht="63.75" customHeight="1" x14ac:dyDescent="0.25">
      <c r="A32" s="1">
        <v>10</v>
      </c>
      <c r="B32" s="14" t="s">
        <v>32</v>
      </c>
      <c r="C32" s="7" t="s">
        <v>20</v>
      </c>
      <c r="D32" s="36">
        <v>110</v>
      </c>
      <c r="E32" s="18"/>
      <c r="F32" s="6">
        <f t="shared" si="2"/>
        <v>0</v>
      </c>
    </row>
    <row r="33" spans="1:6" ht="63.75" customHeight="1" x14ac:dyDescent="0.25">
      <c r="A33" s="1">
        <v>11</v>
      </c>
      <c r="B33" s="14" t="s">
        <v>33</v>
      </c>
      <c r="C33" s="7" t="s">
        <v>20</v>
      </c>
      <c r="D33" s="36">
        <v>188</v>
      </c>
      <c r="E33" s="18"/>
      <c r="F33" s="6">
        <f>D33*E33</f>
        <v>0</v>
      </c>
    </row>
    <row r="34" spans="1:6" ht="63.75" customHeight="1" x14ac:dyDescent="0.25">
      <c r="A34" s="1">
        <v>12</v>
      </c>
      <c r="B34" s="14" t="s">
        <v>34</v>
      </c>
      <c r="C34" s="7" t="s">
        <v>8</v>
      </c>
      <c r="D34" s="36">
        <v>80</v>
      </c>
      <c r="E34" s="18"/>
      <c r="F34" s="6">
        <f>D34*E34</f>
        <v>0</v>
      </c>
    </row>
    <row r="35" spans="1:6" ht="45" x14ac:dyDescent="0.25">
      <c r="A35" s="1">
        <v>13</v>
      </c>
      <c r="B35" s="15" t="s">
        <v>16</v>
      </c>
      <c r="C35" s="7" t="s">
        <v>7</v>
      </c>
      <c r="D35" s="36">
        <v>406</v>
      </c>
      <c r="E35" s="18"/>
      <c r="F35" s="6">
        <f t="shared" si="2"/>
        <v>0</v>
      </c>
    </row>
    <row r="36" spans="1:6" ht="117" customHeight="1" x14ac:dyDescent="0.25">
      <c r="A36" s="1">
        <v>14</v>
      </c>
      <c r="B36" s="13" t="s">
        <v>23</v>
      </c>
      <c r="C36" s="7" t="s">
        <v>8</v>
      </c>
      <c r="D36" s="36">
        <v>408</v>
      </c>
      <c r="E36" s="18"/>
      <c r="F36" s="6">
        <f t="shared" si="2"/>
        <v>0</v>
      </c>
    </row>
    <row r="37" spans="1:6" ht="15.75" x14ac:dyDescent="0.25">
      <c r="A37" s="57" t="s">
        <v>6</v>
      </c>
      <c r="B37" s="58"/>
      <c r="C37" s="58"/>
      <c r="D37" s="58"/>
      <c r="E37" s="59"/>
      <c r="F37" s="21">
        <f>F29+F30+F31+F32+F33+F34+F35+F36</f>
        <v>0</v>
      </c>
    </row>
    <row r="38" spans="1:6" ht="15.75" x14ac:dyDescent="0.25">
      <c r="A38" s="63" t="s">
        <v>17</v>
      </c>
      <c r="B38" s="64"/>
      <c r="C38" s="64"/>
      <c r="D38" s="64"/>
      <c r="E38" s="65"/>
      <c r="F38" s="22">
        <f>F37*8%</f>
        <v>0</v>
      </c>
    </row>
    <row r="39" spans="1:6" ht="15.75" x14ac:dyDescent="0.25">
      <c r="A39" s="66" t="s">
        <v>10</v>
      </c>
      <c r="B39" s="67"/>
      <c r="C39" s="67"/>
      <c r="D39" s="67"/>
      <c r="E39" s="68"/>
      <c r="F39" s="23">
        <f>F37*1.08</f>
        <v>0</v>
      </c>
    </row>
    <row r="40" spans="1:6" ht="15.75" x14ac:dyDescent="0.25">
      <c r="A40" s="42" t="s">
        <v>54</v>
      </c>
      <c r="B40" s="43"/>
      <c r="C40" s="43"/>
      <c r="D40" s="43"/>
      <c r="E40" s="43"/>
      <c r="F40" s="43"/>
    </row>
    <row r="41" spans="1:6" ht="99" customHeight="1" x14ac:dyDescent="0.25">
      <c r="A41" s="8">
        <v>15</v>
      </c>
      <c r="B41" s="11" t="s">
        <v>18</v>
      </c>
      <c r="C41" s="2" t="s">
        <v>7</v>
      </c>
      <c r="D41" s="19">
        <v>406</v>
      </c>
      <c r="E41" s="18"/>
      <c r="F41" s="6">
        <f>E41*D41</f>
        <v>0</v>
      </c>
    </row>
    <row r="42" spans="1:6" ht="67.5" customHeight="1" x14ac:dyDescent="0.25">
      <c r="A42" s="29">
        <v>16</v>
      </c>
      <c r="B42" s="37" t="s">
        <v>71</v>
      </c>
      <c r="C42" s="30" t="s">
        <v>12</v>
      </c>
      <c r="D42" s="19">
        <v>408</v>
      </c>
      <c r="E42" s="38"/>
      <c r="F42" s="40">
        <f>ROUND(E42*D42,2)</f>
        <v>0</v>
      </c>
    </row>
    <row r="43" spans="1:6" ht="54.75" customHeight="1" x14ac:dyDescent="0.25">
      <c r="A43" s="31">
        <v>17</v>
      </c>
      <c r="B43" s="12" t="s">
        <v>72</v>
      </c>
      <c r="C43" s="32" t="s">
        <v>12</v>
      </c>
      <c r="D43" s="19">
        <v>408</v>
      </c>
      <c r="E43" s="39"/>
      <c r="F43" s="40">
        <f t="shared" ref="F43" si="3">ROUND(E43*D43,2)</f>
        <v>0</v>
      </c>
    </row>
    <row r="44" spans="1:6" ht="15.75" x14ac:dyDescent="0.25">
      <c r="A44" s="45" t="s">
        <v>6</v>
      </c>
      <c r="B44" s="46"/>
      <c r="C44" s="46"/>
      <c r="D44" s="46"/>
      <c r="E44" s="47"/>
      <c r="F44" s="21">
        <f>F41+F42+F43</f>
        <v>0</v>
      </c>
    </row>
    <row r="45" spans="1:6" ht="15.75" x14ac:dyDescent="0.25">
      <c r="A45" s="45" t="s">
        <v>19</v>
      </c>
      <c r="B45" s="46"/>
      <c r="C45" s="46"/>
      <c r="D45" s="46"/>
      <c r="E45" s="47"/>
      <c r="F45" s="22">
        <f>F44*0.08</f>
        <v>0</v>
      </c>
    </row>
    <row r="46" spans="1:6" ht="15.75" x14ac:dyDescent="0.25">
      <c r="A46" s="45" t="s">
        <v>10</v>
      </c>
      <c r="B46" s="46"/>
      <c r="C46" s="46"/>
      <c r="D46" s="46"/>
      <c r="E46" s="47"/>
      <c r="F46" s="22">
        <f>F45+F44</f>
        <v>0</v>
      </c>
    </row>
    <row r="47" spans="1:6" ht="15.75" x14ac:dyDescent="0.25">
      <c r="A47" s="42" t="s">
        <v>49</v>
      </c>
      <c r="B47" s="43"/>
      <c r="C47" s="43"/>
      <c r="D47" s="43"/>
      <c r="E47" s="43"/>
      <c r="F47" s="44"/>
    </row>
    <row r="48" spans="1:6" ht="65.25" customHeight="1" x14ac:dyDescent="0.25">
      <c r="A48" s="8">
        <v>18</v>
      </c>
      <c r="B48" s="11" t="s">
        <v>61</v>
      </c>
      <c r="C48" s="9" t="s">
        <v>48</v>
      </c>
      <c r="D48" s="19">
        <v>1</v>
      </c>
      <c r="E48" s="6"/>
      <c r="F48" s="6">
        <f>D48*E48</f>
        <v>0</v>
      </c>
    </row>
    <row r="49" spans="1:6" ht="15.75" x14ac:dyDescent="0.25">
      <c r="A49" s="45" t="s">
        <v>6</v>
      </c>
      <c r="B49" s="46"/>
      <c r="C49" s="46"/>
      <c r="D49" s="46"/>
      <c r="E49" s="47"/>
      <c r="F49" s="21">
        <f>F48</f>
        <v>0</v>
      </c>
    </row>
    <row r="50" spans="1:6" ht="15.75" x14ac:dyDescent="0.25">
      <c r="A50" s="45" t="s">
        <v>50</v>
      </c>
      <c r="B50" s="46"/>
      <c r="C50" s="46"/>
      <c r="D50" s="46"/>
      <c r="E50" s="47"/>
      <c r="F50" s="22">
        <f>F49*0.23</f>
        <v>0</v>
      </c>
    </row>
    <row r="51" spans="1:6" ht="15.75" x14ac:dyDescent="0.25">
      <c r="A51" s="45" t="s">
        <v>10</v>
      </c>
      <c r="B51" s="46"/>
      <c r="C51" s="46"/>
      <c r="D51" s="46"/>
      <c r="E51" s="47"/>
      <c r="F51" s="22">
        <f>F50+F49</f>
        <v>0</v>
      </c>
    </row>
    <row r="53" spans="1:6" ht="15.75" x14ac:dyDescent="0.25">
      <c r="A53" s="83" t="s">
        <v>55</v>
      </c>
      <c r="B53" s="84"/>
      <c r="C53" s="84"/>
      <c r="D53" s="84"/>
      <c r="E53" s="85"/>
      <c r="F53" s="25">
        <f>F12+F18+F25+F37</f>
        <v>0</v>
      </c>
    </row>
    <row r="54" spans="1:6" ht="15.75" x14ac:dyDescent="0.25">
      <c r="A54" s="83" t="s">
        <v>56</v>
      </c>
      <c r="B54" s="84"/>
      <c r="C54" s="84"/>
      <c r="D54" s="84"/>
      <c r="E54" s="85"/>
      <c r="F54" s="25">
        <f>F14+F20+F27+F39</f>
        <v>0</v>
      </c>
    </row>
    <row r="56" spans="1:6" ht="15.75" x14ac:dyDescent="0.25">
      <c r="A56" s="83" t="s">
        <v>57</v>
      </c>
      <c r="B56" s="84"/>
      <c r="C56" s="84"/>
      <c r="D56" s="84"/>
      <c r="E56" s="85"/>
      <c r="F56" s="25">
        <f>F44*1+F49</f>
        <v>0</v>
      </c>
    </row>
    <row r="57" spans="1:6" ht="15.75" x14ac:dyDescent="0.25">
      <c r="A57" s="83" t="s">
        <v>58</v>
      </c>
      <c r="B57" s="84"/>
      <c r="C57" s="84"/>
      <c r="D57" s="84"/>
      <c r="E57" s="85"/>
      <c r="F57" s="25">
        <f>F46*1+F51</f>
        <v>0</v>
      </c>
    </row>
    <row r="59" spans="1:6" ht="15.75" x14ac:dyDescent="0.25">
      <c r="A59" s="80" t="s">
        <v>59</v>
      </c>
      <c r="B59" s="81"/>
      <c r="C59" s="81"/>
      <c r="D59" s="81"/>
      <c r="E59" s="82"/>
      <c r="F59" s="26">
        <f>F53+F56</f>
        <v>0</v>
      </c>
    </row>
    <row r="60" spans="1:6" ht="15.75" x14ac:dyDescent="0.25">
      <c r="A60" s="80" t="s">
        <v>60</v>
      </c>
      <c r="B60" s="81"/>
      <c r="C60" s="81"/>
      <c r="D60" s="81"/>
      <c r="E60" s="82"/>
      <c r="F60" s="26">
        <f>F54+F57</f>
        <v>0</v>
      </c>
    </row>
    <row r="63" spans="1:6" ht="18.75" x14ac:dyDescent="0.25">
      <c r="A63" s="71" t="s">
        <v>44</v>
      </c>
      <c r="B63" s="72"/>
      <c r="C63" s="72"/>
      <c r="D63" s="72"/>
      <c r="E63" s="72"/>
      <c r="F63" s="73"/>
    </row>
    <row r="65" spans="1:6" ht="30" x14ac:dyDescent="0.25">
      <c r="A65" s="4" t="s">
        <v>1</v>
      </c>
      <c r="B65" s="4" t="s">
        <v>2</v>
      </c>
      <c r="C65" s="5" t="s">
        <v>3</v>
      </c>
      <c r="D65" s="4" t="s">
        <v>4</v>
      </c>
      <c r="E65" s="16" t="s">
        <v>5</v>
      </c>
      <c r="F65" s="4" t="s">
        <v>6</v>
      </c>
    </row>
    <row r="66" spans="1:6" ht="18.75" x14ac:dyDescent="0.25">
      <c r="A66" s="60" t="s">
        <v>41</v>
      </c>
      <c r="B66" s="61"/>
      <c r="C66" s="61"/>
      <c r="D66" s="61"/>
      <c r="E66" s="61"/>
      <c r="F66" s="62"/>
    </row>
    <row r="67" spans="1:6" ht="120" x14ac:dyDescent="0.25">
      <c r="A67" s="1">
        <v>19</v>
      </c>
      <c r="B67" s="10" t="s">
        <v>35</v>
      </c>
      <c r="C67" s="2" t="s">
        <v>0</v>
      </c>
      <c r="D67" s="35">
        <v>166.6</v>
      </c>
      <c r="E67" s="17"/>
      <c r="F67" s="3">
        <f>D67*E67</f>
        <v>0</v>
      </c>
    </row>
    <row r="68" spans="1:6" ht="47.25" x14ac:dyDescent="0.25">
      <c r="A68" s="1">
        <v>20</v>
      </c>
      <c r="B68" s="27" t="s">
        <v>36</v>
      </c>
      <c r="C68" s="9" t="s">
        <v>8</v>
      </c>
      <c r="D68" s="35">
        <v>10</v>
      </c>
      <c r="E68" s="17"/>
      <c r="F68" s="3">
        <f>D68*E68</f>
        <v>0</v>
      </c>
    </row>
    <row r="69" spans="1:6" ht="15.75" x14ac:dyDescent="0.25">
      <c r="A69" s="57" t="s">
        <v>6</v>
      </c>
      <c r="B69" s="58"/>
      <c r="C69" s="58"/>
      <c r="D69" s="58"/>
      <c r="E69" s="59"/>
      <c r="F69" s="21">
        <f>F67+F68</f>
        <v>0</v>
      </c>
    </row>
    <row r="70" spans="1:6" ht="15.75" x14ac:dyDescent="0.25">
      <c r="A70" s="51" t="s">
        <v>9</v>
      </c>
      <c r="B70" s="86"/>
      <c r="C70" s="86"/>
      <c r="D70" s="86"/>
      <c r="E70" s="87"/>
      <c r="F70" s="22">
        <f>F69*0.23</f>
        <v>0</v>
      </c>
    </row>
    <row r="71" spans="1:6" ht="15.75" x14ac:dyDescent="0.25">
      <c r="A71" s="66" t="s">
        <v>10</v>
      </c>
      <c r="B71" s="67"/>
      <c r="C71" s="67"/>
      <c r="D71" s="67"/>
      <c r="E71" s="68"/>
      <c r="F71" s="23">
        <f>F69+F70</f>
        <v>0</v>
      </c>
    </row>
    <row r="72" spans="1:6" ht="18.75" x14ac:dyDescent="0.25">
      <c r="A72" s="60" t="s">
        <v>11</v>
      </c>
      <c r="B72" s="61"/>
      <c r="C72" s="61"/>
      <c r="D72" s="61"/>
      <c r="E72" s="61"/>
      <c r="F72" s="62"/>
    </row>
    <row r="73" spans="1:6" ht="78.75" x14ac:dyDescent="0.25">
      <c r="A73" s="1">
        <v>21</v>
      </c>
      <c r="B73" s="11" t="s">
        <v>25</v>
      </c>
      <c r="C73" s="2" t="s">
        <v>12</v>
      </c>
      <c r="D73" s="35">
        <v>202</v>
      </c>
      <c r="E73" s="18"/>
      <c r="F73" s="6">
        <f t="shared" ref="F73:F75" si="4">D73*E73</f>
        <v>0</v>
      </c>
    </row>
    <row r="74" spans="1:6" ht="47.25" x14ac:dyDescent="0.25">
      <c r="A74" s="1">
        <v>22</v>
      </c>
      <c r="B74" s="11" t="s">
        <v>37</v>
      </c>
      <c r="C74" s="9" t="s">
        <v>7</v>
      </c>
      <c r="D74" s="35">
        <v>20</v>
      </c>
      <c r="E74" s="18"/>
      <c r="F74" s="6">
        <f>D74*E74</f>
        <v>0</v>
      </c>
    </row>
    <row r="75" spans="1:6" ht="191.25" customHeight="1" x14ac:dyDescent="0.25">
      <c r="A75" s="1">
        <v>23</v>
      </c>
      <c r="B75" s="11" t="s">
        <v>26</v>
      </c>
      <c r="C75" s="2" t="s">
        <v>7</v>
      </c>
      <c r="D75" s="35">
        <v>50</v>
      </c>
      <c r="E75" s="20"/>
      <c r="F75" s="6">
        <f t="shared" si="4"/>
        <v>0</v>
      </c>
    </row>
    <row r="76" spans="1:6" ht="15.75" x14ac:dyDescent="0.25">
      <c r="A76" s="57" t="s">
        <v>6</v>
      </c>
      <c r="B76" s="58"/>
      <c r="C76" s="58"/>
      <c r="D76" s="58"/>
      <c r="E76" s="59"/>
      <c r="F76" s="21">
        <f>F73+F74+F75</f>
        <v>0</v>
      </c>
    </row>
    <row r="77" spans="1:6" ht="15.75" x14ac:dyDescent="0.25">
      <c r="A77" s="63" t="s">
        <v>13</v>
      </c>
      <c r="B77" s="64"/>
      <c r="C77" s="64"/>
      <c r="D77" s="64"/>
      <c r="E77" s="65"/>
      <c r="F77" s="22">
        <f>F76*23%</f>
        <v>0</v>
      </c>
    </row>
    <row r="78" spans="1:6" ht="15.75" x14ac:dyDescent="0.25">
      <c r="A78" s="66" t="s">
        <v>10</v>
      </c>
      <c r="B78" s="67"/>
      <c r="C78" s="67"/>
      <c r="D78" s="67"/>
      <c r="E78" s="68"/>
      <c r="F78" s="23">
        <f>F76+F77</f>
        <v>0</v>
      </c>
    </row>
    <row r="79" spans="1:6" ht="18.75" x14ac:dyDescent="0.25">
      <c r="A79" s="54" t="s">
        <v>14</v>
      </c>
      <c r="B79" s="69"/>
      <c r="C79" s="69"/>
      <c r="D79" s="69"/>
      <c r="E79" s="69"/>
      <c r="F79" s="70"/>
    </row>
    <row r="80" spans="1:6" ht="77.25" customHeight="1" x14ac:dyDescent="0.25">
      <c r="A80" s="1">
        <v>24</v>
      </c>
      <c r="B80" s="12" t="s">
        <v>29</v>
      </c>
      <c r="C80" s="2" t="s">
        <v>8</v>
      </c>
      <c r="D80" s="35">
        <v>2</v>
      </c>
      <c r="E80" s="18"/>
      <c r="F80" s="6">
        <f t="shared" ref="F80:F82" si="5">D80*E80</f>
        <v>0</v>
      </c>
    </row>
    <row r="81" spans="1:6" ht="166.5" customHeight="1" x14ac:dyDescent="0.25">
      <c r="A81" s="1">
        <v>25</v>
      </c>
      <c r="B81" s="12" t="s">
        <v>53</v>
      </c>
      <c r="C81" s="9" t="s">
        <v>12</v>
      </c>
      <c r="D81" s="35">
        <v>380</v>
      </c>
      <c r="E81" s="18"/>
      <c r="F81" s="6">
        <f>D81*E81</f>
        <v>0</v>
      </c>
    </row>
    <row r="82" spans="1:6" ht="132.75" customHeight="1" x14ac:dyDescent="0.25">
      <c r="A82" s="1">
        <v>26</v>
      </c>
      <c r="B82" s="11" t="s">
        <v>28</v>
      </c>
      <c r="C82" s="2" t="s">
        <v>8</v>
      </c>
      <c r="D82" s="35">
        <v>31</v>
      </c>
      <c r="E82" s="18"/>
      <c r="F82" s="6">
        <f t="shared" si="5"/>
        <v>0</v>
      </c>
    </row>
    <row r="83" spans="1:6" ht="15.75" x14ac:dyDescent="0.25">
      <c r="A83" s="51" t="s">
        <v>6</v>
      </c>
      <c r="B83" s="52"/>
      <c r="C83" s="52"/>
      <c r="D83" s="52"/>
      <c r="E83" s="53"/>
      <c r="F83" s="21">
        <f>F80+F81+F82</f>
        <v>0</v>
      </c>
    </row>
    <row r="84" spans="1:6" ht="15.75" x14ac:dyDescent="0.25">
      <c r="A84" s="51" t="s">
        <v>9</v>
      </c>
      <c r="B84" s="52"/>
      <c r="C84" s="52"/>
      <c r="D84" s="52"/>
      <c r="E84" s="53"/>
      <c r="F84" s="21">
        <f>F83*23%</f>
        <v>0</v>
      </c>
    </row>
    <row r="85" spans="1:6" ht="15.75" x14ac:dyDescent="0.25">
      <c r="A85" s="51" t="s">
        <v>10</v>
      </c>
      <c r="B85" s="52"/>
      <c r="C85" s="52"/>
      <c r="D85" s="52"/>
      <c r="E85" s="53"/>
      <c r="F85" s="21">
        <f>F83+F84</f>
        <v>0</v>
      </c>
    </row>
    <row r="86" spans="1:6" ht="18.75" x14ac:dyDescent="0.25">
      <c r="A86" s="54" t="s">
        <v>15</v>
      </c>
      <c r="B86" s="55"/>
      <c r="C86" s="55"/>
      <c r="D86" s="55"/>
      <c r="E86" s="55"/>
      <c r="F86" s="56"/>
    </row>
    <row r="87" spans="1:6" ht="90" x14ac:dyDescent="0.25">
      <c r="A87" s="1">
        <v>27</v>
      </c>
      <c r="B87" s="10" t="s">
        <v>21</v>
      </c>
      <c r="C87" s="2" t="s">
        <v>0</v>
      </c>
      <c r="D87" s="35">
        <v>183</v>
      </c>
      <c r="E87" s="18"/>
      <c r="F87" s="6">
        <f>D87*E87</f>
        <v>0</v>
      </c>
    </row>
    <row r="88" spans="1:6" ht="120" x14ac:dyDescent="0.25">
      <c r="A88" s="1">
        <v>28</v>
      </c>
      <c r="B88" s="14" t="s">
        <v>38</v>
      </c>
      <c r="C88" s="9" t="s">
        <v>8</v>
      </c>
      <c r="D88" s="35">
        <v>5</v>
      </c>
      <c r="E88" s="18"/>
      <c r="F88" s="6">
        <f>D88*E88</f>
        <v>0</v>
      </c>
    </row>
    <row r="89" spans="1:6" ht="60" x14ac:dyDescent="0.25">
      <c r="A89" s="1">
        <v>29</v>
      </c>
      <c r="B89" s="14" t="s">
        <v>30</v>
      </c>
      <c r="C89" s="7" t="s">
        <v>8</v>
      </c>
      <c r="D89" s="36">
        <v>149</v>
      </c>
      <c r="E89" s="18"/>
      <c r="F89" s="6">
        <f t="shared" ref="F89:F96" si="6">D89*E89</f>
        <v>0</v>
      </c>
    </row>
    <row r="90" spans="1:6" ht="45" x14ac:dyDescent="0.25">
      <c r="A90" s="1">
        <v>30</v>
      </c>
      <c r="B90" s="14" t="s">
        <v>31</v>
      </c>
      <c r="C90" s="7" t="s">
        <v>8</v>
      </c>
      <c r="D90" s="36">
        <v>160</v>
      </c>
      <c r="E90" s="18"/>
      <c r="F90" s="6">
        <f t="shared" si="6"/>
        <v>0</v>
      </c>
    </row>
    <row r="91" spans="1:6" ht="45" x14ac:dyDescent="0.25">
      <c r="A91" s="1">
        <v>31</v>
      </c>
      <c r="B91" s="14" t="s">
        <v>32</v>
      </c>
      <c r="C91" s="7" t="s">
        <v>20</v>
      </c>
      <c r="D91" s="36">
        <v>72</v>
      </c>
      <c r="E91" s="18"/>
      <c r="F91" s="6">
        <f t="shared" si="6"/>
        <v>0</v>
      </c>
    </row>
    <row r="92" spans="1:6" ht="45" x14ac:dyDescent="0.25">
      <c r="A92" s="1">
        <v>32</v>
      </c>
      <c r="B92" s="14" t="s">
        <v>33</v>
      </c>
      <c r="C92" s="7" t="s">
        <v>20</v>
      </c>
      <c r="D92" s="36">
        <v>85</v>
      </c>
      <c r="E92" s="18"/>
      <c r="F92" s="6">
        <f>D92*E92</f>
        <v>0</v>
      </c>
    </row>
    <row r="93" spans="1:6" ht="45" x14ac:dyDescent="0.25">
      <c r="A93" s="1">
        <v>33</v>
      </c>
      <c r="B93" s="14" t="s">
        <v>39</v>
      </c>
      <c r="C93" s="7" t="s">
        <v>7</v>
      </c>
      <c r="D93" s="36">
        <v>120</v>
      </c>
      <c r="E93" s="18"/>
      <c r="F93" s="6">
        <f>D93*E93</f>
        <v>0</v>
      </c>
    </row>
    <row r="94" spans="1:6" ht="45" x14ac:dyDescent="0.25">
      <c r="A94" s="1">
        <v>34</v>
      </c>
      <c r="B94" s="14" t="s">
        <v>22</v>
      </c>
      <c r="C94" s="7" t="s">
        <v>8</v>
      </c>
      <c r="D94" s="36">
        <v>100</v>
      </c>
      <c r="E94" s="18"/>
      <c r="F94" s="6">
        <f>D94*E94</f>
        <v>0</v>
      </c>
    </row>
    <row r="95" spans="1:6" ht="45" x14ac:dyDescent="0.25">
      <c r="A95" s="1">
        <v>35</v>
      </c>
      <c r="B95" s="15" t="s">
        <v>16</v>
      </c>
      <c r="C95" s="7" t="s">
        <v>7</v>
      </c>
      <c r="D95" s="36">
        <v>416.4</v>
      </c>
      <c r="E95" s="18"/>
      <c r="F95" s="6">
        <f t="shared" si="6"/>
        <v>0</v>
      </c>
    </row>
    <row r="96" spans="1:6" ht="110.25" x14ac:dyDescent="0.25">
      <c r="A96" s="1">
        <v>36</v>
      </c>
      <c r="B96" s="13" t="s">
        <v>23</v>
      </c>
      <c r="C96" s="7" t="s">
        <v>8</v>
      </c>
      <c r="D96" s="36">
        <v>180</v>
      </c>
      <c r="E96" s="18"/>
      <c r="F96" s="6">
        <f t="shared" si="6"/>
        <v>0</v>
      </c>
    </row>
    <row r="97" spans="1:6" ht="15.75" x14ac:dyDescent="0.25">
      <c r="A97" s="57" t="s">
        <v>6</v>
      </c>
      <c r="B97" s="58"/>
      <c r="C97" s="58"/>
      <c r="D97" s="58"/>
      <c r="E97" s="59"/>
      <c r="F97" s="21">
        <f>F87+F88+F89+F90+F91+F92+F93+F94+F95+F96</f>
        <v>0</v>
      </c>
    </row>
    <row r="98" spans="1:6" ht="15.75" x14ac:dyDescent="0.25">
      <c r="A98" s="63" t="s">
        <v>17</v>
      </c>
      <c r="B98" s="64"/>
      <c r="C98" s="64"/>
      <c r="D98" s="64"/>
      <c r="E98" s="65"/>
      <c r="F98" s="22">
        <f>F97*8%</f>
        <v>0</v>
      </c>
    </row>
    <row r="99" spans="1:6" ht="15.75" x14ac:dyDescent="0.25">
      <c r="A99" s="66" t="s">
        <v>10</v>
      </c>
      <c r="B99" s="67"/>
      <c r="C99" s="67"/>
      <c r="D99" s="67"/>
      <c r="E99" s="68"/>
      <c r="F99" s="23">
        <f>F97*1.08</f>
        <v>0</v>
      </c>
    </row>
    <row r="100" spans="1:6" ht="15.75" x14ac:dyDescent="0.25">
      <c r="A100" s="42" t="s">
        <v>54</v>
      </c>
      <c r="B100" s="43"/>
      <c r="C100" s="43"/>
      <c r="D100" s="43"/>
      <c r="E100" s="43"/>
      <c r="F100" s="44"/>
    </row>
    <row r="101" spans="1:6" ht="78.75" x14ac:dyDescent="0.25">
      <c r="A101" s="8">
        <v>37</v>
      </c>
      <c r="B101" s="11" t="s">
        <v>18</v>
      </c>
      <c r="C101" s="2" t="s">
        <v>7</v>
      </c>
      <c r="D101" s="19">
        <v>416.4</v>
      </c>
      <c r="E101" s="18"/>
      <c r="F101" s="6">
        <f>E101*D101</f>
        <v>0</v>
      </c>
    </row>
    <row r="102" spans="1:6" ht="63" x14ac:dyDescent="0.25">
      <c r="A102" s="8">
        <v>38</v>
      </c>
      <c r="B102" s="11" t="s">
        <v>46</v>
      </c>
      <c r="C102" s="9" t="s">
        <v>47</v>
      </c>
      <c r="D102" s="19">
        <v>1.2</v>
      </c>
      <c r="E102" s="18"/>
      <c r="F102" s="6">
        <f>D102*E102</f>
        <v>0</v>
      </c>
    </row>
    <row r="103" spans="1:6" ht="47.25" x14ac:dyDescent="0.25">
      <c r="A103" s="8">
        <v>39</v>
      </c>
      <c r="B103" s="11" t="s">
        <v>40</v>
      </c>
      <c r="C103" s="9" t="s">
        <v>8</v>
      </c>
      <c r="D103" s="19">
        <v>5</v>
      </c>
      <c r="E103" s="18"/>
      <c r="F103" s="6">
        <f>D103*E103</f>
        <v>0</v>
      </c>
    </row>
    <row r="104" spans="1:6" ht="59.25" customHeight="1" x14ac:dyDescent="0.25">
      <c r="A104" s="8">
        <v>40</v>
      </c>
      <c r="B104" s="11" t="s">
        <v>52</v>
      </c>
      <c r="C104" s="9" t="s">
        <v>8</v>
      </c>
      <c r="D104" s="19">
        <v>400</v>
      </c>
      <c r="E104" s="18"/>
      <c r="F104" s="6">
        <f>D104*E104</f>
        <v>0</v>
      </c>
    </row>
    <row r="105" spans="1:6" ht="74.25" customHeight="1" x14ac:dyDescent="0.25">
      <c r="A105" s="29">
        <v>41</v>
      </c>
      <c r="B105" s="41" t="s">
        <v>73</v>
      </c>
      <c r="C105" s="30" t="s">
        <v>12</v>
      </c>
      <c r="D105" s="19">
        <v>380</v>
      </c>
      <c r="E105" s="33"/>
      <c r="F105" s="6">
        <f>ROUND(E105*D105,2)</f>
        <v>0</v>
      </c>
    </row>
    <row r="106" spans="1:6" ht="60.75" customHeight="1" x14ac:dyDescent="0.25">
      <c r="A106" s="31">
        <v>42</v>
      </c>
      <c r="B106" s="12" t="s">
        <v>74</v>
      </c>
      <c r="C106" s="32" t="s">
        <v>12</v>
      </c>
      <c r="D106" s="19">
        <v>380</v>
      </c>
      <c r="E106" s="34"/>
      <c r="F106" s="6">
        <f t="shared" ref="F106" si="7">ROUND(E106*D106,2)</f>
        <v>0</v>
      </c>
    </row>
    <row r="107" spans="1:6" ht="15.75" x14ac:dyDescent="0.25">
      <c r="A107" s="45" t="s">
        <v>6</v>
      </c>
      <c r="B107" s="46"/>
      <c r="C107" s="46"/>
      <c r="D107" s="46"/>
      <c r="E107" s="47"/>
      <c r="F107" s="21">
        <f>F101+F102+F103+F104+F105+F106</f>
        <v>0</v>
      </c>
    </row>
    <row r="108" spans="1:6" ht="15.75" x14ac:dyDescent="0.25">
      <c r="A108" s="45" t="s">
        <v>19</v>
      </c>
      <c r="B108" s="46"/>
      <c r="C108" s="46"/>
      <c r="D108" s="46"/>
      <c r="E108" s="47"/>
      <c r="F108" s="22">
        <f>F107*0.08</f>
        <v>0</v>
      </c>
    </row>
    <row r="109" spans="1:6" ht="15.75" x14ac:dyDescent="0.25">
      <c r="A109" s="45" t="s">
        <v>10</v>
      </c>
      <c r="B109" s="46"/>
      <c r="C109" s="46"/>
      <c r="D109" s="46"/>
      <c r="E109" s="47"/>
      <c r="F109" s="22">
        <f>F108+F107</f>
        <v>0</v>
      </c>
    </row>
    <row r="110" spans="1:6" ht="15.75" x14ac:dyDescent="0.25">
      <c r="A110" s="42" t="s">
        <v>49</v>
      </c>
      <c r="B110" s="43"/>
      <c r="C110" s="43"/>
      <c r="D110" s="43"/>
      <c r="E110" s="43"/>
      <c r="F110" s="44"/>
    </row>
    <row r="111" spans="1:6" ht="65.25" customHeight="1" x14ac:dyDescent="0.25">
      <c r="A111" s="8">
        <v>43</v>
      </c>
      <c r="B111" s="11" t="s">
        <v>62</v>
      </c>
      <c r="C111" s="9" t="s">
        <v>48</v>
      </c>
      <c r="D111" s="19">
        <v>1</v>
      </c>
      <c r="E111" s="6"/>
      <c r="F111" s="6">
        <f>D111*E111</f>
        <v>0</v>
      </c>
    </row>
    <row r="112" spans="1:6" ht="15.75" x14ac:dyDescent="0.25">
      <c r="A112" s="45" t="s">
        <v>6</v>
      </c>
      <c r="B112" s="46"/>
      <c r="C112" s="46"/>
      <c r="D112" s="46"/>
      <c r="E112" s="47"/>
      <c r="F112" s="21">
        <f>F111</f>
        <v>0</v>
      </c>
    </row>
    <row r="113" spans="1:6" ht="15.75" x14ac:dyDescent="0.25">
      <c r="A113" s="45" t="s">
        <v>50</v>
      </c>
      <c r="B113" s="46"/>
      <c r="C113" s="46"/>
      <c r="D113" s="46"/>
      <c r="E113" s="47"/>
      <c r="F113" s="22">
        <f>F112*0.23</f>
        <v>0</v>
      </c>
    </row>
    <row r="114" spans="1:6" ht="15.75" x14ac:dyDescent="0.25">
      <c r="A114" s="45" t="s">
        <v>10</v>
      </c>
      <c r="B114" s="46"/>
      <c r="C114" s="46"/>
      <c r="D114" s="46"/>
      <c r="E114" s="47"/>
      <c r="F114" s="22">
        <f>F113+F112</f>
        <v>0</v>
      </c>
    </row>
    <row r="116" spans="1:6" ht="15.75" x14ac:dyDescent="0.25">
      <c r="A116" s="83" t="s">
        <v>63</v>
      </c>
      <c r="B116" s="84"/>
      <c r="C116" s="84"/>
      <c r="D116" s="84"/>
      <c r="E116" s="85"/>
      <c r="F116" s="25">
        <f>F69+F76+F83+F97</f>
        <v>0</v>
      </c>
    </row>
    <row r="117" spans="1:6" ht="15.75" x14ac:dyDescent="0.25">
      <c r="A117" s="83" t="s">
        <v>64</v>
      </c>
      <c r="B117" s="84"/>
      <c r="C117" s="84"/>
      <c r="D117" s="84"/>
      <c r="E117" s="85"/>
      <c r="F117" s="25">
        <f>F71+F78+F85+F99</f>
        <v>0</v>
      </c>
    </row>
    <row r="119" spans="1:6" ht="15.75" x14ac:dyDescent="0.25">
      <c r="A119" s="83" t="s">
        <v>65</v>
      </c>
      <c r="B119" s="84"/>
      <c r="C119" s="84"/>
      <c r="D119" s="84"/>
      <c r="E119" s="85"/>
      <c r="F119" s="25">
        <f>F107*1+F112</f>
        <v>0</v>
      </c>
    </row>
    <row r="120" spans="1:6" ht="15.75" x14ac:dyDescent="0.25">
      <c r="A120" s="83" t="s">
        <v>66</v>
      </c>
      <c r="B120" s="84"/>
      <c r="C120" s="84"/>
      <c r="D120" s="84"/>
      <c r="E120" s="85"/>
      <c r="F120" s="25">
        <f>F109*1+F114</f>
        <v>0</v>
      </c>
    </row>
    <row r="122" spans="1:6" ht="15.75" x14ac:dyDescent="0.25">
      <c r="A122" s="80" t="s">
        <v>67</v>
      </c>
      <c r="B122" s="81"/>
      <c r="C122" s="81"/>
      <c r="D122" s="81"/>
      <c r="E122" s="82"/>
      <c r="F122" s="26">
        <f>F116+F119</f>
        <v>0</v>
      </c>
    </row>
    <row r="123" spans="1:6" ht="15.75" x14ac:dyDescent="0.25">
      <c r="A123" s="80" t="s">
        <v>68</v>
      </c>
      <c r="B123" s="81"/>
      <c r="C123" s="81"/>
      <c r="D123" s="81"/>
      <c r="E123" s="82"/>
      <c r="F123" s="26">
        <f>F117+F120</f>
        <v>0</v>
      </c>
    </row>
    <row r="126" spans="1:6" ht="15.75" x14ac:dyDescent="0.25">
      <c r="A126" s="74" t="s">
        <v>69</v>
      </c>
      <c r="B126" s="75"/>
      <c r="C126" s="75"/>
      <c r="D126" s="75"/>
      <c r="E126" s="76"/>
      <c r="F126" s="28">
        <f>F59+F122</f>
        <v>0</v>
      </c>
    </row>
    <row r="127" spans="1:6" ht="15.75" x14ac:dyDescent="0.25">
      <c r="A127" s="74" t="s">
        <v>70</v>
      </c>
      <c r="B127" s="75"/>
      <c r="C127" s="75"/>
      <c r="D127" s="75"/>
      <c r="E127" s="76"/>
      <c r="F127" s="28">
        <f>F60+F123</f>
        <v>0</v>
      </c>
    </row>
  </sheetData>
  <mergeCells count="66">
    <mergeCell ref="A57:E57"/>
    <mergeCell ref="A59:E59"/>
    <mergeCell ref="A60:E60"/>
    <mergeCell ref="A44:E44"/>
    <mergeCell ref="A45:E45"/>
    <mergeCell ref="A46:E46"/>
    <mergeCell ref="A53:E53"/>
    <mergeCell ref="A54:E54"/>
    <mergeCell ref="A56:E56"/>
    <mergeCell ref="A47:F47"/>
    <mergeCell ref="A49:E49"/>
    <mergeCell ref="A50:E50"/>
    <mergeCell ref="A51:E51"/>
    <mergeCell ref="A27:E27"/>
    <mergeCell ref="A28:F28"/>
    <mergeCell ref="A37:E37"/>
    <mergeCell ref="A38:E38"/>
    <mergeCell ref="A39:E39"/>
    <mergeCell ref="A69:E69"/>
    <mergeCell ref="A70:E70"/>
    <mergeCell ref="A71:E71"/>
    <mergeCell ref="A15:F15"/>
    <mergeCell ref="A7:F7"/>
    <mergeCell ref="A10:F10"/>
    <mergeCell ref="A12:E12"/>
    <mergeCell ref="A13:E13"/>
    <mergeCell ref="A14:E14"/>
    <mergeCell ref="A40:F40"/>
    <mergeCell ref="A18:E18"/>
    <mergeCell ref="A19:E19"/>
    <mergeCell ref="A20:E20"/>
    <mergeCell ref="A21:F21"/>
    <mergeCell ref="A25:E25"/>
    <mergeCell ref="A26:E26"/>
    <mergeCell ref="A126:E126"/>
    <mergeCell ref="A127:E127"/>
    <mergeCell ref="A4:F4"/>
    <mergeCell ref="A122:E122"/>
    <mergeCell ref="A123:E123"/>
    <mergeCell ref="A109:E109"/>
    <mergeCell ref="A116:E116"/>
    <mergeCell ref="A117:E117"/>
    <mergeCell ref="A119:E119"/>
    <mergeCell ref="A120:E120"/>
    <mergeCell ref="A98:E98"/>
    <mergeCell ref="A99:E99"/>
    <mergeCell ref="A100:F100"/>
    <mergeCell ref="A107:E107"/>
    <mergeCell ref="A108:E108"/>
    <mergeCell ref="A83:E83"/>
    <mergeCell ref="A110:F110"/>
    <mergeCell ref="A112:E112"/>
    <mergeCell ref="A113:E113"/>
    <mergeCell ref="A114:E114"/>
    <mergeCell ref="A3:F3"/>
    <mergeCell ref="A84:E84"/>
    <mergeCell ref="A85:E85"/>
    <mergeCell ref="A86:F86"/>
    <mergeCell ref="A97:E97"/>
    <mergeCell ref="A72:F72"/>
    <mergeCell ref="A76:E76"/>
    <mergeCell ref="A77:E77"/>
    <mergeCell ref="A78:E78"/>
    <mergeCell ref="A79:F79"/>
    <mergeCell ref="A63:F63"/>
    <mergeCell ref="A66:F66"/>
  </mergeCell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SIKORSKIEGO</vt:lpstr>
      <vt:lpstr>Arkusz2</vt:lpstr>
      <vt:lpstr>Arkusz3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2020-12-04T10:29:34Z</dcterms:modified>
</cp:coreProperties>
</file>