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7525" windowHeight="11760"/>
  </bookViews>
  <sheets>
    <sheet name="Arkusz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F34" i="1"/>
  <c r="D30" i="1"/>
  <c r="D28" i="1"/>
  <c r="D26" i="1"/>
  <c r="D25" i="1"/>
  <c r="D24" i="1"/>
  <c r="D18" i="1"/>
  <c r="D17" i="1"/>
  <c r="F15" i="1"/>
  <c r="D11" i="1"/>
  <c r="D8" i="1"/>
  <c r="F4" i="1"/>
  <c r="D38" i="1" l="1"/>
  <c r="F39" i="1"/>
  <c r="F40" i="1" s="1"/>
  <c r="F41" i="1" s="1"/>
  <c r="F22" i="1"/>
  <c r="F12" i="1"/>
  <c r="F19" i="1"/>
  <c r="F31" i="1"/>
  <c r="F32" i="1" l="1"/>
  <c r="F43" i="1"/>
  <c r="F46" i="1" s="1"/>
  <c r="F33" i="1"/>
  <c r="F13" i="1"/>
  <c r="F14" i="1" s="1"/>
  <c r="F20" i="1"/>
  <c r="F21" i="1" s="1"/>
  <c r="F44" i="1" l="1"/>
  <c r="F47" i="1" s="1"/>
</calcChain>
</file>

<file path=xl/sharedStrings.xml><?xml version="1.0" encoding="utf-8"?>
<sst xmlns="http://schemas.openxmlformats.org/spreadsheetml/2006/main" count="100" uniqueCount="52">
  <si>
    <t>szt.</t>
  </si>
  <si>
    <t>m2</t>
  </si>
  <si>
    <t>m3</t>
  </si>
  <si>
    <t xml:space="preserve">Dane dotyczące Wykonawcy:
Nazwa …………………………………………………………………………………………….
Adres ……………………………………………………………………………………………..
Nr telefonu …………………………………/faksu ………….……………………….……
NIP …………………………………………….. nr REGON ….…………………………….. 
</t>
  </si>
  <si>
    <t>- uważa się za związanego niniejszą ofertą przez okres 30 dni;</t>
  </si>
  <si>
    <t>- zapoznał się i akceptuje wszystkie warunki realizacji określone w zapytaniu ofertowym wraz z załącznikami;</t>
  </si>
  <si>
    <t>Zakres prac</t>
  </si>
  <si>
    <t xml:space="preserve">szt. </t>
  </si>
  <si>
    <t>Równocześnie oświadczam, iż ww. Wykonawca</t>
  </si>
  <si>
    <t xml:space="preserve">- w cenie oferty uwzględnił wszelkie koszty związane z wykonaniem przedmiotu zamówienia; </t>
  </si>
  <si>
    <r>
      <t xml:space="preserve">Zobowiązuje się wykonać przedmiot zamówienia za kwotę:
Cena brutto: ……………………………………… zł, 
słownie:……………………………………………………………………………………………………........……………)
Cena netto: …………………………………… zł, ………………………………………. VAT, 
zgodnie z treścią zapytania ofertowego nr </t>
    </r>
    <r>
      <rPr>
        <sz val="12"/>
        <rFont val="Calibri"/>
        <family val="2"/>
        <charset val="238"/>
      </rPr>
      <t>TZ.427.97.2019</t>
    </r>
    <r>
      <rPr>
        <sz val="12"/>
        <color indexed="8"/>
        <rFont val="Calibri"/>
        <family val="2"/>
        <charset val="238"/>
      </rPr>
      <t xml:space="preserve">
</t>
    </r>
  </si>
  <si>
    <t>UL. RYCERSKA</t>
  </si>
  <si>
    <t>ROBOTY PRZYGOTOWAWCZE i ROZBIÓRKOWE</t>
  </si>
  <si>
    <t>lp</t>
  </si>
  <si>
    <t>przedmiar</t>
  </si>
  <si>
    <t>cena jedn.</t>
  </si>
  <si>
    <t>suma netto</t>
  </si>
  <si>
    <t>Zakup i montaż słupka wolnostojącego, stal ocynkowana  na fundamencie punktowym 20x20x30 cm (rura o średnicy 8 cm, wysokość 80 cm (ponad poziomem gruntu) z grafitowym daszkiem/zatyczką,  w kolorze 7043 RAL, wraz  z zakupem dodatkowych elementów- zgodnie  z Katalogiem Mebli Miejskich  ZAP-03-HO-UL/PA/SK/TO/TZ</t>
  </si>
  <si>
    <t xml:space="preserve"> </t>
  </si>
  <si>
    <t>SUMA NETTO</t>
  </si>
  <si>
    <t>VAT 23 %</t>
  </si>
  <si>
    <t>SUMA BRUTTO</t>
  </si>
  <si>
    <t>ROBOTY BRUKARSKIE</t>
  </si>
  <si>
    <t>Ustawienie obrzeży  betonowych o wymiarach 6x20x100 na ławie piaskowo cementowej
(szczegółowy opis materiału i wymagań w specyfikacji technicznej)</t>
  </si>
  <si>
    <t>mb</t>
  </si>
  <si>
    <t xml:space="preserve">SUMA NETTO </t>
  </si>
  <si>
    <t>VAT 8 %</t>
  </si>
  <si>
    <t xml:space="preserve">ZIELEŃ </t>
  </si>
  <si>
    <r>
      <t xml:space="preserve">Założenie trawnika bez wymiany gruntu  (w wybranych miejscach po rozebranej nawierzchni  z kostki) </t>
    </r>
    <r>
      <rPr>
        <sz val="10"/>
        <rFont val="Arial"/>
        <family val="2"/>
        <charset val="238"/>
      </rPr>
      <t/>
    </r>
  </si>
  <si>
    <t>Trawnik do rekultywacji - wyrównanie, wygrabienie, dosiew mieszanką do regeneracji trawników, koszenie</t>
  </si>
  <si>
    <t>PIELĘGNACJA GWARANCYJNA  2019</t>
  </si>
  <si>
    <t>Pielęgnacja roczna posadzonych krzewów, zabiegi wymienione w specyfikacji technicznej, w tym odchwaszczanie całej skupiny, nawożenie, podlewanie i zabiegi ochrony roślin + EMY przy pierwszym podlewaniu  w dawce 40 l preparatu rozcieńczone w 400 l wody na 10 000 m2</t>
  </si>
  <si>
    <t>Pielęgnacja roczna posadzonych drzew, zabiegi wymienione w specyfikacji technicznej, w tym odchwaszczanie całej misy drzewa, nawożenie, podlewanie i zabiegi ochrony roślin + EMY przy pierwszym podlewaniu  w dawce 40 l preparatu rozcieńczone w 400 l wody na 10 000 m2</t>
  </si>
  <si>
    <t>bez pielęgnacji</t>
  </si>
  <si>
    <t>Razem</t>
  </si>
  <si>
    <t>NETTO</t>
  </si>
  <si>
    <t>BRUTTO</t>
  </si>
  <si>
    <t>z pielęgnacją</t>
  </si>
  <si>
    <t>- wykona przedmiot zamówienia w terminie określonym w zapytaniu ofertowym TZ.427.97.2019.</t>
  </si>
  <si>
    <t>jedn.miary</t>
  </si>
  <si>
    <t xml:space="preserve">Zakup i montaż drewnianych palików wysokości 100 cm i średnica 7 cm, toczone, impregnowane ciśnieniowo, wbite na głębokość 30 cm - słupki co 1,5 m </t>
  </si>
  <si>
    <t>Pięlegnacja założonych i regenerowanych trawników (podlewanie, nawożenie, odchwaszczanie, koszenie - zabiegi od momentu założenia do 29.11.2019r., przy czym wysokość trawy nie może przekroczyć 20 cm)</t>
  </si>
  <si>
    <r>
      <t>Zakup i sadzenie krzewów z gatunku</t>
    </r>
    <r>
      <rPr>
        <b/>
        <sz val="8"/>
        <color indexed="8"/>
        <rFont val="Calibri"/>
        <family val="2"/>
        <charset val="238"/>
      </rPr>
      <t xml:space="preserve"> Berberys Thunberga 'Green Carpet' </t>
    </r>
    <r>
      <rPr>
        <sz val="8"/>
        <color indexed="8"/>
        <rFont val="Calibri"/>
        <family val="2"/>
        <charset val="238"/>
      </rPr>
      <t xml:space="preserve">-  materiał  klasy I , pojemnik C2, min. 4 pędów szkieletowych równomiernie rozłożonych, wysokość minimum 40 cm, sadzenie bez zaprawy dołów ziemią urodzajną 
</t>
    </r>
    <r>
      <rPr>
        <b/>
        <sz val="8"/>
        <color indexed="8"/>
        <rFont val="Calibri"/>
        <family val="2"/>
        <charset val="238"/>
      </rPr>
      <t/>
    </r>
  </si>
  <si>
    <t>Wykonanie nawierzchni chodnikowej na podsypce piaskowo-cementowej w celu wyrównania nawierzchni, usunięcie urobku we własnym zakresie. Wykorzystanie materiału rozbiórkowego (poz.2)</t>
  </si>
  <si>
    <t>Zakup i rozłożenie mulczu - zrębków drewna  w warstwie grubości 5 cm w skupinach krzewów i misach drzew</t>
  </si>
  <si>
    <r>
      <t xml:space="preserve">Załącznik nr 1. FORMULARZ OFERTOWY do zapytania ofertowego </t>
    </r>
    <r>
      <rPr>
        <b/>
        <sz val="12"/>
        <rFont val="Calibri"/>
        <family val="2"/>
        <charset val="238"/>
      </rPr>
      <t xml:space="preserve">TZ.427.97.2019 </t>
    </r>
    <r>
      <rPr>
        <b/>
        <sz val="12"/>
        <color indexed="8"/>
        <rFont val="Calibri"/>
        <family val="2"/>
        <charset val="238"/>
      </rPr>
      <t xml:space="preserve">                                                                                             pn.: Roboty w zakresie kształtowania terenów zieleni w  pasie drogowym                                                 ul. Rycerskiej w Poznaniu</t>
    </r>
  </si>
  <si>
    <t>Mechaniczna wymiana zdegradowanego podłoża na głębokość 40-70 cm (zgodnie z rysunkiem i wskazaniami Inspektora w terenie) oraz zagospodarowaniem materiału we własnym zakresie-Wraz z kosztami zakupu i transportu ziemi urodzajnej oraz wzbogaceniem ziemi w obornik suszony zgodnie z zapisam STWIOR (szczegółowy opis materiału i wymagań w specyfikacji technicznej)</t>
  </si>
  <si>
    <t>Rozebranie nawierzchni utwardzonej (płytki betonowe + obrzeża) wraz z podbudową do głębokości 25 cm. Wywóz i utylizacja odpadów we własnym zakresie (szczegółowy opis materiału i wymagań w specyfikacji technicznej)</t>
  </si>
  <si>
    <r>
      <t xml:space="preserve">Zakup i rozścielenie ziemi  (w miejscach po rozebranej nawierzchni z kostki - poz. 2)  pod założenie trawników  warstwa grubości  25 cm                                                  
</t>
    </r>
    <r>
      <rPr>
        <sz val="10"/>
        <rFont val="Arial"/>
        <charset val="238"/>
      </rPr>
      <t/>
    </r>
  </si>
  <si>
    <t>Usunięcie gruzu i fragmentów betonu po fundamentach reklam wraz z uzupełnieniem dołu ziemią urodzajną</t>
  </si>
  <si>
    <t>Ręczne usunięcie darni i  zdegradowanej ziemi na głębokość 5 cm ( pod koronami drzew istniejących) oraz zagospodarowaniem materiału we własnym zakresie-przygotowanie terenu pod rozłożenie mulczu pod drzewami istniejącymi (szczegółowy opis materiału i wymagań w specyfikacji technicznej</t>
  </si>
  <si>
    <r>
      <t xml:space="preserve">Zakup i sadzenie drzew liściastych z gatunku klon polny 'Elegant' </t>
    </r>
    <r>
      <rPr>
        <b/>
        <sz val="8"/>
        <color indexed="8"/>
        <rFont val="Calibri"/>
        <family val="2"/>
        <charset val="238"/>
      </rPr>
      <t>o obwodzie pnia 14-16 cm</t>
    </r>
    <r>
      <rPr>
        <sz val="8"/>
        <color indexed="8"/>
        <rFont val="Calibri"/>
        <family val="2"/>
        <charset val="238"/>
      </rPr>
      <t xml:space="preserve"> wraz z palikowaniem (po 3 paliki, wiązania i rygle), uformowaniemprostokatnej misy 
(szczegółowy opis materiału i wymagań  w specyfikacji technicznej)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</si>
</sst>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</font>
    <font>
      <sz val="12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b/>
      <sz val="8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name val="Arial"/>
      <charset val="238"/>
    </font>
    <font>
      <sz val="8"/>
      <color theme="1"/>
      <name val="Calibri"/>
      <family val="2"/>
      <charset val="238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53"/>
        <bgColor indexed="52"/>
      </patternFill>
    </fill>
    <fill>
      <patternFill patternType="solid">
        <fgColor indexed="47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5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/>
    <xf numFmtId="49" fontId="0" fillId="0" borderId="0" xfId="0" applyNumberFormat="1"/>
    <xf numFmtId="49" fontId="2" fillId="0" borderId="0" xfId="0" applyNumberFormat="1" applyFont="1"/>
    <xf numFmtId="0" fontId="11" fillId="0" borderId="0" xfId="0" applyFont="1"/>
    <xf numFmtId="0" fontId="12" fillId="0" borderId="0" xfId="0" applyFont="1" applyAlignment="1">
      <alignment horizontal="right"/>
    </xf>
    <xf numFmtId="0" fontId="12" fillId="0" borderId="0" xfId="0" applyFont="1"/>
    <xf numFmtId="0" fontId="13" fillId="0" borderId="0" xfId="0" applyFont="1" applyAlignment="1">
      <alignment horizontal="right"/>
    </xf>
    <xf numFmtId="0" fontId="1" fillId="0" borderId="0" xfId="0" applyFont="1"/>
    <xf numFmtId="0" fontId="15" fillId="0" borderId="0" xfId="0" applyFont="1"/>
    <xf numFmtId="0" fontId="11" fillId="2" borderId="2" xfId="0" applyFont="1" applyFill="1" applyBorder="1" applyAlignment="1">
      <alignment horizontal="center" vertical="center" wrapText="1"/>
    </xf>
    <xf numFmtId="2" fontId="10" fillId="2" borderId="2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2" fontId="11" fillId="0" borderId="2" xfId="0" applyNumberFormat="1" applyFont="1" applyFill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/>
    </xf>
    <xf numFmtId="2" fontId="11" fillId="0" borderId="2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4" fontId="10" fillId="4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/>
    </xf>
    <xf numFmtId="2" fontId="11" fillId="0" borderId="0" xfId="0" applyNumberFormat="1" applyFont="1"/>
    <xf numFmtId="2" fontId="12" fillId="0" borderId="0" xfId="0" applyNumberFormat="1" applyFont="1"/>
    <xf numFmtId="0" fontId="10" fillId="2" borderId="2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5" borderId="2" xfId="0" applyFont="1" applyFill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1" fontId="11" fillId="0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top" wrapText="1"/>
    </xf>
    <xf numFmtId="0" fontId="11" fillId="0" borderId="0" xfId="0" applyFont="1" applyAlignment="1">
      <alignment horizontal="left"/>
    </xf>
    <xf numFmtId="0" fontId="18" fillId="0" borderId="0" xfId="0" applyFont="1"/>
    <xf numFmtId="49" fontId="15" fillId="0" borderId="0" xfId="0" applyNumberFormat="1" applyFont="1"/>
    <xf numFmtId="0" fontId="13" fillId="0" borderId="0" xfId="0" applyFont="1"/>
    <xf numFmtId="44" fontId="2" fillId="0" borderId="0" xfId="1" applyFont="1"/>
    <xf numFmtId="2" fontId="13" fillId="0" borderId="0" xfId="0" applyNumberFormat="1" applyFont="1"/>
    <xf numFmtId="49" fontId="15" fillId="0" borderId="0" xfId="0" applyNumberFormat="1" applyFont="1" applyAlignment="1">
      <alignment horizontal="left"/>
    </xf>
    <xf numFmtId="0" fontId="10" fillId="4" borderId="2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left"/>
    </xf>
    <xf numFmtId="0" fontId="10" fillId="2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topLeftCell="A13" zoomScale="120" zoomScaleNormal="120" workbookViewId="0">
      <selection activeCell="E27" sqref="E27"/>
    </sheetView>
  </sheetViews>
  <sheetFormatPr defaultRowHeight="15" x14ac:dyDescent="0.25"/>
  <cols>
    <col min="1" max="1" width="4.28515625" customWidth="1"/>
    <col min="2" max="2" width="43.42578125" customWidth="1"/>
    <col min="3" max="3" width="8" customWidth="1"/>
    <col min="4" max="4" width="8.140625" customWidth="1"/>
    <col min="5" max="5" width="10.28515625" customWidth="1"/>
    <col min="6" max="6" width="13.140625" customWidth="1"/>
  </cols>
  <sheetData>
    <row r="1" spans="1:15" s="1" customFormat="1" ht="51.75" customHeight="1" x14ac:dyDescent="0.25">
      <c r="A1" s="46" t="s">
        <v>45</v>
      </c>
      <c r="B1" s="46"/>
      <c r="C1" s="46"/>
      <c r="D1" s="46"/>
      <c r="E1" s="46"/>
      <c r="F1" s="46"/>
    </row>
    <row r="2" spans="1:15" s="1" customFormat="1" ht="97.5" customHeight="1" x14ac:dyDescent="0.25">
      <c r="A2" s="47" t="s">
        <v>3</v>
      </c>
      <c r="B2" s="47"/>
      <c r="C2" s="47"/>
      <c r="D2" s="47"/>
      <c r="E2" s="47"/>
      <c r="F2" s="47"/>
    </row>
    <row r="3" spans="1:15" s="1" customFormat="1" ht="93" customHeight="1" x14ac:dyDescent="0.25">
      <c r="A3" s="50" t="s">
        <v>10</v>
      </c>
      <c r="B3" s="50"/>
      <c r="C3" s="50"/>
      <c r="D3" s="50"/>
      <c r="E3" s="50"/>
      <c r="F3" s="50"/>
    </row>
    <row r="4" spans="1:15" ht="15" customHeight="1" x14ac:dyDescent="0.25">
      <c r="A4" s="49" t="s">
        <v>11</v>
      </c>
      <c r="B4" s="49"/>
      <c r="C4" s="49"/>
      <c r="D4" s="49"/>
      <c r="E4" s="49"/>
      <c r="F4" s="49" t="e">
        <f>SUM(#REF!)</f>
        <v>#REF!</v>
      </c>
      <c r="J4" s="48"/>
      <c r="K4" s="48"/>
      <c r="L4" s="48"/>
      <c r="M4" s="48"/>
      <c r="N4" s="48"/>
      <c r="O4" s="48"/>
    </row>
    <row r="5" spans="1:15" ht="15" customHeight="1" x14ac:dyDescent="0.25">
      <c r="A5" s="45" t="s">
        <v>12</v>
      </c>
      <c r="B5" s="45"/>
      <c r="C5" s="45"/>
      <c r="D5" s="45"/>
      <c r="E5" s="45"/>
      <c r="F5" s="45"/>
      <c r="J5" s="48"/>
      <c r="K5" s="48"/>
      <c r="L5" s="48"/>
      <c r="M5" s="48"/>
      <c r="N5" s="48"/>
      <c r="O5" s="48"/>
    </row>
    <row r="6" spans="1:15" ht="10.5" customHeight="1" x14ac:dyDescent="0.25">
      <c r="A6" s="10" t="s">
        <v>13</v>
      </c>
      <c r="B6" s="26" t="s">
        <v>6</v>
      </c>
      <c r="C6" s="35" t="s">
        <v>39</v>
      </c>
      <c r="D6" s="11" t="s">
        <v>14</v>
      </c>
      <c r="E6" s="35" t="s">
        <v>15</v>
      </c>
      <c r="F6" s="35" t="s">
        <v>16</v>
      </c>
      <c r="J6" s="48"/>
      <c r="K6" s="48"/>
      <c r="L6" s="48"/>
      <c r="M6" s="48"/>
      <c r="N6" s="48"/>
      <c r="O6" s="48"/>
    </row>
    <row r="7" spans="1:15" ht="79.5" customHeight="1" x14ac:dyDescent="0.25">
      <c r="A7" s="12">
        <v>1</v>
      </c>
      <c r="B7" s="36" t="s">
        <v>46</v>
      </c>
      <c r="C7" s="12" t="s">
        <v>2</v>
      </c>
      <c r="D7" s="13">
        <v>71.3</v>
      </c>
      <c r="E7" s="14"/>
      <c r="F7" s="14"/>
      <c r="J7" s="48"/>
      <c r="K7" s="48"/>
      <c r="L7" s="48"/>
      <c r="M7" s="48"/>
      <c r="N7" s="48"/>
      <c r="O7" s="48"/>
    </row>
    <row r="8" spans="1:15" ht="48" customHeight="1" x14ac:dyDescent="0.25">
      <c r="A8" s="12">
        <v>2</v>
      </c>
      <c r="B8" s="36" t="s">
        <v>47</v>
      </c>
      <c r="C8" s="15" t="s">
        <v>1</v>
      </c>
      <c r="D8" s="13">
        <f>1.3+41+54.19+22.67</f>
        <v>119.16</v>
      </c>
      <c r="E8" s="16"/>
      <c r="F8" s="14"/>
      <c r="J8" s="3"/>
      <c r="K8" s="3"/>
      <c r="L8" s="3"/>
      <c r="M8" s="3"/>
      <c r="N8" s="3"/>
      <c r="O8" s="3"/>
    </row>
    <row r="9" spans="1:15" ht="22.5" x14ac:dyDescent="0.25">
      <c r="A9" s="27">
        <v>3</v>
      </c>
      <c r="B9" s="28" t="s">
        <v>49</v>
      </c>
      <c r="C9" s="27" t="s">
        <v>2</v>
      </c>
      <c r="D9" s="13">
        <v>2</v>
      </c>
      <c r="E9" s="16"/>
      <c r="F9" s="14"/>
    </row>
    <row r="10" spans="1:15" ht="69.75" customHeight="1" x14ac:dyDescent="0.25">
      <c r="A10" s="27">
        <v>4</v>
      </c>
      <c r="B10" s="28" t="s">
        <v>17</v>
      </c>
      <c r="C10" s="27" t="s">
        <v>0</v>
      </c>
      <c r="D10" s="17">
        <v>4</v>
      </c>
      <c r="E10" s="18"/>
      <c r="F10" s="18"/>
    </row>
    <row r="11" spans="1:15" ht="39.75" customHeight="1" x14ac:dyDescent="0.25">
      <c r="A11" s="15">
        <v>5</v>
      </c>
      <c r="B11" s="29" t="s">
        <v>48</v>
      </c>
      <c r="C11" s="15" t="s">
        <v>2</v>
      </c>
      <c r="D11" s="19">
        <f>(49.4+46.13+19.34)*0.25</f>
        <v>28.717500000000001</v>
      </c>
      <c r="E11" s="19"/>
      <c r="F11" s="19"/>
    </row>
    <row r="12" spans="1:15" ht="16.5" customHeight="1" x14ac:dyDescent="0.25">
      <c r="A12" s="20" t="s">
        <v>18</v>
      </c>
      <c r="B12" s="44" t="s">
        <v>19</v>
      </c>
      <c r="C12" s="44"/>
      <c r="D12" s="44"/>
      <c r="E12" s="44"/>
      <c r="F12" s="21">
        <f>SUM(F7:F11)</f>
        <v>0</v>
      </c>
    </row>
    <row r="13" spans="1:15" x14ac:dyDescent="0.25">
      <c r="A13" s="20"/>
      <c r="B13" s="44" t="s">
        <v>20</v>
      </c>
      <c r="C13" s="44"/>
      <c r="D13" s="44"/>
      <c r="E13" s="44"/>
      <c r="F13" s="21">
        <f>F12*0.23</f>
        <v>0</v>
      </c>
    </row>
    <row r="14" spans="1:15" ht="15" customHeight="1" x14ac:dyDescent="0.25">
      <c r="A14" s="20"/>
      <c r="B14" s="44" t="s">
        <v>21</v>
      </c>
      <c r="C14" s="44"/>
      <c r="D14" s="44"/>
      <c r="E14" s="44"/>
      <c r="F14" s="21">
        <f>SUM(F12:F13)</f>
        <v>0</v>
      </c>
    </row>
    <row r="15" spans="1:15" ht="15" customHeight="1" x14ac:dyDescent="0.25">
      <c r="A15" s="45" t="s">
        <v>22</v>
      </c>
      <c r="B15" s="45"/>
      <c r="C15" s="45"/>
      <c r="D15" s="45"/>
      <c r="E15" s="45"/>
      <c r="F15" s="45" t="e">
        <f>SUM(#REF!)</f>
        <v>#REF!</v>
      </c>
    </row>
    <row r="16" spans="1:15" ht="9.75" customHeight="1" x14ac:dyDescent="0.25">
      <c r="A16" s="10" t="s">
        <v>13</v>
      </c>
      <c r="B16" s="26" t="s">
        <v>6</v>
      </c>
      <c r="C16" s="35" t="s">
        <v>39</v>
      </c>
      <c r="D16" s="11" t="s">
        <v>14</v>
      </c>
      <c r="E16" s="35" t="s">
        <v>15</v>
      </c>
      <c r="F16" s="35" t="s">
        <v>16</v>
      </c>
    </row>
    <row r="17" spans="1:6" ht="47.25" customHeight="1" x14ac:dyDescent="0.25">
      <c r="A17" s="15">
        <v>6</v>
      </c>
      <c r="B17" s="30" t="s">
        <v>23</v>
      </c>
      <c r="C17" s="12" t="s">
        <v>24</v>
      </c>
      <c r="D17" s="13">
        <f>2.5+114+84.27+39.98</f>
        <v>240.74999999999997</v>
      </c>
      <c r="E17" s="16"/>
      <c r="F17" s="19"/>
    </row>
    <row r="18" spans="1:6" ht="45.75" customHeight="1" x14ac:dyDescent="0.25">
      <c r="A18" s="12">
        <v>7</v>
      </c>
      <c r="B18" s="31" t="s">
        <v>43</v>
      </c>
      <c r="C18" s="15" t="s">
        <v>1</v>
      </c>
      <c r="D18" s="13">
        <f>3</f>
        <v>3</v>
      </c>
      <c r="E18" s="16"/>
      <c r="F18" s="19"/>
    </row>
    <row r="19" spans="1:6" x14ac:dyDescent="0.25">
      <c r="A19" s="20" t="s">
        <v>18</v>
      </c>
      <c r="B19" s="44" t="s">
        <v>25</v>
      </c>
      <c r="C19" s="44"/>
      <c r="D19" s="44"/>
      <c r="E19" s="44"/>
      <c r="F19" s="21">
        <f>SUM(F17:F18)</f>
        <v>0</v>
      </c>
    </row>
    <row r="20" spans="1:6" x14ac:dyDescent="0.25">
      <c r="A20" s="20"/>
      <c r="B20" s="44" t="s">
        <v>20</v>
      </c>
      <c r="C20" s="44"/>
      <c r="D20" s="44"/>
      <c r="E20" s="44"/>
      <c r="F20" s="21">
        <f>F19*0.23</f>
        <v>0</v>
      </c>
    </row>
    <row r="21" spans="1:6" x14ac:dyDescent="0.25">
      <c r="A21" s="20"/>
      <c r="B21" s="44" t="s">
        <v>21</v>
      </c>
      <c r="C21" s="44"/>
      <c r="D21" s="44"/>
      <c r="E21" s="44"/>
      <c r="F21" s="21">
        <f>SUM(F19:F20)</f>
        <v>0</v>
      </c>
    </row>
    <row r="22" spans="1:6" ht="11.25" customHeight="1" x14ac:dyDescent="0.25">
      <c r="A22" s="45" t="s">
        <v>27</v>
      </c>
      <c r="B22" s="45"/>
      <c r="C22" s="45"/>
      <c r="D22" s="45"/>
      <c r="E22" s="45"/>
      <c r="F22" s="45">
        <f>SUM(F7:F8)</f>
        <v>0</v>
      </c>
    </row>
    <row r="23" spans="1:6" ht="11.25" customHeight="1" x14ac:dyDescent="0.25">
      <c r="A23" s="10" t="s">
        <v>13</v>
      </c>
      <c r="B23" s="26" t="s">
        <v>6</v>
      </c>
      <c r="C23" s="35" t="s">
        <v>39</v>
      </c>
      <c r="D23" s="11" t="s">
        <v>14</v>
      </c>
      <c r="E23" s="35" t="s">
        <v>15</v>
      </c>
      <c r="F23" s="35" t="s">
        <v>16</v>
      </c>
    </row>
    <row r="24" spans="1:6" ht="60" customHeight="1" x14ac:dyDescent="0.25">
      <c r="A24" s="12">
        <v>8</v>
      </c>
      <c r="B24" s="32" t="s">
        <v>50</v>
      </c>
      <c r="C24" s="12" t="s">
        <v>2</v>
      </c>
      <c r="D24" s="13">
        <f>(6+39.6+17.6+7.5+22)*0.05</f>
        <v>4.6350000000000007</v>
      </c>
      <c r="E24" s="14"/>
      <c r="F24" s="14"/>
    </row>
    <row r="25" spans="1:6" s="9" customFormat="1" ht="21.75" customHeight="1" x14ac:dyDescent="0.2">
      <c r="A25" s="15">
        <v>9</v>
      </c>
      <c r="B25" s="29" t="s">
        <v>28</v>
      </c>
      <c r="C25" s="15" t="s">
        <v>1</v>
      </c>
      <c r="D25" s="19">
        <f>49.4+46.13+19.34</f>
        <v>114.87</v>
      </c>
      <c r="E25" s="19"/>
      <c r="F25" s="19"/>
    </row>
    <row r="26" spans="1:6" ht="22.5" x14ac:dyDescent="0.25">
      <c r="A26" s="15">
        <v>10</v>
      </c>
      <c r="B26" s="29" t="s">
        <v>29</v>
      </c>
      <c r="C26" s="15" t="s">
        <v>1</v>
      </c>
      <c r="D26" s="19">
        <f>57.31+56.51+93.18</f>
        <v>207</v>
      </c>
      <c r="E26" s="19"/>
      <c r="F26" s="19"/>
    </row>
    <row r="27" spans="1:6" ht="56.25" x14ac:dyDescent="0.25">
      <c r="A27" s="15">
        <v>11</v>
      </c>
      <c r="B27" s="30" t="s">
        <v>51</v>
      </c>
      <c r="C27" s="12" t="s">
        <v>0</v>
      </c>
      <c r="D27" s="34">
        <v>13</v>
      </c>
      <c r="E27" s="13"/>
      <c r="F27" s="19"/>
    </row>
    <row r="28" spans="1:6" ht="45" x14ac:dyDescent="0.25">
      <c r="A28" s="15">
        <v>12</v>
      </c>
      <c r="B28" s="30" t="s">
        <v>42</v>
      </c>
      <c r="C28" s="12" t="s">
        <v>0</v>
      </c>
      <c r="D28" s="34">
        <f>63+28</f>
        <v>91</v>
      </c>
      <c r="E28" s="13"/>
      <c r="F28" s="19"/>
    </row>
    <row r="29" spans="1:6" ht="33.75" x14ac:dyDescent="0.25">
      <c r="A29" s="15">
        <v>13</v>
      </c>
      <c r="B29" s="28" t="s">
        <v>40</v>
      </c>
      <c r="C29" s="27" t="s">
        <v>7</v>
      </c>
      <c r="D29" s="34">
        <v>4</v>
      </c>
      <c r="E29" s="13"/>
      <c r="F29" s="19"/>
    </row>
    <row r="30" spans="1:6" ht="24" customHeight="1" x14ac:dyDescent="0.25">
      <c r="A30" s="15">
        <v>14</v>
      </c>
      <c r="B30" s="30" t="s">
        <v>44</v>
      </c>
      <c r="C30" s="12" t="s">
        <v>1</v>
      </c>
      <c r="D30" s="13">
        <f>(31+18+17.5+27+34+40+24.5+6)+(71.5+18)+84.5+70.5</f>
        <v>442.5</v>
      </c>
      <c r="E30" s="13"/>
      <c r="F30" s="19"/>
    </row>
    <row r="31" spans="1:6" s="8" customFormat="1" ht="13.5" customHeight="1" x14ac:dyDescent="0.25">
      <c r="A31" s="20" t="s">
        <v>18</v>
      </c>
      <c r="B31" s="44" t="s">
        <v>25</v>
      </c>
      <c r="C31" s="44"/>
      <c r="D31" s="44"/>
      <c r="E31" s="44"/>
      <c r="F31" s="21">
        <f>SUM(F24:F30)</f>
        <v>0</v>
      </c>
    </row>
    <row r="32" spans="1:6" ht="11.25" customHeight="1" x14ac:dyDescent="0.25">
      <c r="A32" s="20"/>
      <c r="B32" s="44" t="s">
        <v>26</v>
      </c>
      <c r="C32" s="44"/>
      <c r="D32" s="44"/>
      <c r="E32" s="44"/>
      <c r="F32" s="21">
        <f>F31*0.08</f>
        <v>0</v>
      </c>
    </row>
    <row r="33" spans="1:6" ht="12" customHeight="1" x14ac:dyDescent="0.25">
      <c r="A33" s="20"/>
      <c r="B33" s="44" t="s">
        <v>21</v>
      </c>
      <c r="C33" s="44"/>
      <c r="D33" s="44"/>
      <c r="E33" s="44"/>
      <c r="F33" s="21">
        <f>SUM(F31:F32)</f>
        <v>0</v>
      </c>
    </row>
    <row r="34" spans="1:6" ht="9" customHeight="1" x14ac:dyDescent="0.25">
      <c r="A34" s="45" t="s">
        <v>30</v>
      </c>
      <c r="B34" s="45"/>
      <c r="C34" s="45"/>
      <c r="D34" s="45"/>
      <c r="E34" s="45"/>
      <c r="F34" s="45" t="e">
        <f>SUM(#REF!)</f>
        <v>#REF!</v>
      </c>
    </row>
    <row r="35" spans="1:6" ht="11.25" customHeight="1" x14ac:dyDescent="0.25">
      <c r="A35" s="10" t="s">
        <v>13</v>
      </c>
      <c r="B35" s="26" t="s">
        <v>6</v>
      </c>
      <c r="C35" s="35" t="s">
        <v>39</v>
      </c>
      <c r="D35" s="11" t="s">
        <v>14</v>
      </c>
      <c r="E35" s="35" t="s">
        <v>15</v>
      </c>
      <c r="F35" s="35" t="s">
        <v>16</v>
      </c>
    </row>
    <row r="36" spans="1:6" ht="56.25" x14ac:dyDescent="0.25">
      <c r="A36" s="22">
        <v>15</v>
      </c>
      <c r="B36" s="33" t="s">
        <v>31</v>
      </c>
      <c r="C36" s="15" t="s">
        <v>1</v>
      </c>
      <c r="D36" s="19">
        <f>21+9.3</f>
        <v>30.3</v>
      </c>
      <c r="E36" s="19"/>
      <c r="F36" s="19"/>
    </row>
    <row r="37" spans="1:6" ht="57.75" customHeight="1" x14ac:dyDescent="0.25">
      <c r="A37" s="12">
        <v>16</v>
      </c>
      <c r="B37" s="32" t="s">
        <v>32</v>
      </c>
      <c r="C37" s="12" t="s">
        <v>7</v>
      </c>
      <c r="D37" s="13">
        <v>13</v>
      </c>
      <c r="E37" s="16"/>
      <c r="F37" s="19"/>
    </row>
    <row r="38" spans="1:6" ht="45" x14ac:dyDescent="0.25">
      <c r="A38" s="12">
        <v>17</v>
      </c>
      <c r="B38" s="32" t="s">
        <v>41</v>
      </c>
      <c r="C38" s="12" t="s">
        <v>1</v>
      </c>
      <c r="D38" s="13">
        <f>D26+D25</f>
        <v>321.87</v>
      </c>
      <c r="E38" s="16"/>
      <c r="F38" s="19"/>
    </row>
    <row r="39" spans="1:6" x14ac:dyDescent="0.25">
      <c r="A39" s="23" t="s">
        <v>18</v>
      </c>
      <c r="B39" s="44" t="s">
        <v>25</v>
      </c>
      <c r="C39" s="44"/>
      <c r="D39" s="44"/>
      <c r="E39" s="44"/>
      <c r="F39" s="21">
        <f>SUM(F36:F38)</f>
        <v>0</v>
      </c>
    </row>
    <row r="40" spans="1:6" x14ac:dyDescent="0.25">
      <c r="A40" s="23"/>
      <c r="B40" s="44" t="s">
        <v>26</v>
      </c>
      <c r="C40" s="44"/>
      <c r="D40" s="44"/>
      <c r="E40" s="44"/>
      <c r="F40" s="21">
        <f>F39*0.08</f>
        <v>0</v>
      </c>
    </row>
    <row r="41" spans="1:6" s="2" customFormat="1" x14ac:dyDescent="0.25">
      <c r="A41" s="23"/>
      <c r="B41" s="44" t="s">
        <v>21</v>
      </c>
      <c r="C41" s="44"/>
      <c r="D41" s="44"/>
      <c r="E41" s="44"/>
      <c r="F41" s="21">
        <f>SUM(F39:F40)</f>
        <v>0</v>
      </c>
    </row>
    <row r="42" spans="1:6" s="2" customFormat="1" x14ac:dyDescent="0.25">
      <c r="A42" s="4"/>
      <c r="B42" s="37"/>
      <c r="C42" s="4"/>
      <c r="D42" s="24"/>
      <c r="E42" s="4"/>
      <c r="F42" s="4" t="s">
        <v>18</v>
      </c>
    </row>
    <row r="43" spans="1:6" s="2" customFormat="1" x14ac:dyDescent="0.25">
      <c r="A43" s="4"/>
      <c r="B43" s="5" t="s">
        <v>33</v>
      </c>
      <c r="C43" s="40"/>
      <c r="D43" s="25" t="s">
        <v>34</v>
      </c>
      <c r="E43" s="6" t="s">
        <v>35</v>
      </c>
      <c r="F43" s="41">
        <f>F31+F19+F12</f>
        <v>0</v>
      </c>
    </row>
    <row r="44" spans="1:6" s="2" customFormat="1" x14ac:dyDescent="0.25">
      <c r="A44" s="4"/>
      <c r="B44" s="5" t="s">
        <v>33</v>
      </c>
      <c r="C44" s="40"/>
      <c r="D44" s="25" t="s">
        <v>34</v>
      </c>
      <c r="E44" s="6" t="s">
        <v>36</v>
      </c>
      <c r="F44" s="41">
        <f>F33+F21+F14</f>
        <v>0</v>
      </c>
    </row>
    <row r="45" spans="1:6" x14ac:dyDescent="0.25">
      <c r="A45" s="4"/>
      <c r="B45" s="7"/>
      <c r="C45" s="40"/>
      <c r="D45" s="42"/>
      <c r="E45" s="40"/>
      <c r="F45" s="41"/>
    </row>
    <row r="46" spans="1:6" x14ac:dyDescent="0.25">
      <c r="A46" s="4"/>
      <c r="B46" s="5" t="s">
        <v>37</v>
      </c>
      <c r="C46" s="40"/>
      <c r="D46" s="25" t="s">
        <v>34</v>
      </c>
      <c r="E46" s="6" t="s">
        <v>35</v>
      </c>
      <c r="F46" s="41">
        <f>F43+F39</f>
        <v>0</v>
      </c>
    </row>
    <row r="47" spans="1:6" x14ac:dyDescent="0.25">
      <c r="A47" s="4"/>
      <c r="B47" s="5" t="s">
        <v>37</v>
      </c>
      <c r="C47" s="40"/>
      <c r="D47" s="25" t="s">
        <v>34</v>
      </c>
      <c r="E47" s="6" t="s">
        <v>36</v>
      </c>
      <c r="F47" s="41">
        <f>F44+F41</f>
        <v>0</v>
      </c>
    </row>
    <row r="48" spans="1:6" x14ac:dyDescent="0.25">
      <c r="A48" s="38"/>
      <c r="B48" s="38"/>
      <c r="C48" s="38"/>
      <c r="D48" s="38"/>
      <c r="E48" s="38"/>
      <c r="F48" s="38"/>
    </row>
    <row r="49" spans="1:6" x14ac:dyDescent="0.25">
      <c r="A49" s="43" t="s">
        <v>8</v>
      </c>
      <c r="B49" s="43"/>
      <c r="C49" s="43"/>
      <c r="D49" s="43"/>
      <c r="E49" s="43"/>
      <c r="F49" s="43"/>
    </row>
    <row r="50" spans="1:6" x14ac:dyDescent="0.25">
      <c r="A50" s="43" t="s">
        <v>9</v>
      </c>
      <c r="B50" s="43"/>
      <c r="C50" s="43"/>
      <c r="D50" s="43"/>
      <c r="E50" s="43"/>
      <c r="F50" s="43"/>
    </row>
    <row r="51" spans="1:6" x14ac:dyDescent="0.25">
      <c r="A51" s="43" t="s">
        <v>4</v>
      </c>
      <c r="B51" s="43"/>
      <c r="C51" s="43"/>
      <c r="D51" s="43"/>
      <c r="E51" s="43"/>
      <c r="F51" s="43"/>
    </row>
    <row r="52" spans="1:6" x14ac:dyDescent="0.25">
      <c r="A52" s="43" t="s">
        <v>5</v>
      </c>
      <c r="B52" s="43"/>
      <c r="C52" s="43"/>
      <c r="D52" s="43"/>
      <c r="E52" s="43"/>
      <c r="F52" s="43"/>
    </row>
    <row r="53" spans="1:6" x14ac:dyDescent="0.25">
      <c r="A53" s="39" t="s">
        <v>38</v>
      </c>
      <c r="B53" s="39"/>
      <c r="C53" s="39"/>
      <c r="D53" s="39"/>
      <c r="E53" s="39"/>
      <c r="F53" s="39"/>
    </row>
  </sheetData>
  <mergeCells count="28">
    <mergeCell ref="B40:E40"/>
    <mergeCell ref="A1:F1"/>
    <mergeCell ref="A2:F2"/>
    <mergeCell ref="J4:O4"/>
    <mergeCell ref="A4:F4"/>
    <mergeCell ref="A3:F3"/>
    <mergeCell ref="J6:O6"/>
    <mergeCell ref="J7:O7"/>
    <mergeCell ref="J5:O5"/>
    <mergeCell ref="B12:E12"/>
    <mergeCell ref="B13:E13"/>
    <mergeCell ref="A5:F5"/>
    <mergeCell ref="A49:F49"/>
    <mergeCell ref="A50:F50"/>
    <mergeCell ref="A51:F51"/>
    <mergeCell ref="A52:F52"/>
    <mergeCell ref="B14:E14"/>
    <mergeCell ref="B21:E21"/>
    <mergeCell ref="A15:F15"/>
    <mergeCell ref="B19:E19"/>
    <mergeCell ref="B20:E20"/>
    <mergeCell ref="B41:E41"/>
    <mergeCell ref="A22:F22"/>
    <mergeCell ref="B31:E31"/>
    <mergeCell ref="B32:E32"/>
    <mergeCell ref="B33:E33"/>
    <mergeCell ref="A34:F34"/>
    <mergeCell ref="B39:E3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2019-04-01T11:42:44Z</dcterms:modified>
</cp:coreProperties>
</file>