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Zamówienia publiczne dla wydziałów\IP\Chwaliszewo\od wydziału\"/>
    </mc:Choice>
  </mc:AlternateContent>
  <bookViews>
    <workbookView xWindow="-105" yWindow="-105" windowWidth="23250" windowHeight="12570" firstSheet="1" activeTab="1"/>
  </bookViews>
  <sheets>
    <sheet name="ETAP II - Kosztorys INWEST 2.1" sheetId="9" r:id="rId1"/>
    <sheet name="ETAP II - Kosztorys INWEST" sheetId="8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9" l="1"/>
  <c r="K16" i="9"/>
  <c r="F20" i="9" l="1"/>
  <c r="H20" i="9" s="1"/>
  <c r="F22" i="9"/>
  <c r="H22" i="9" s="1"/>
  <c r="F24" i="9"/>
  <c r="F25" i="9"/>
  <c r="H25" i="9" s="1"/>
  <c r="F27" i="9"/>
  <c r="F28" i="9"/>
  <c r="F8" i="9"/>
  <c r="F10" i="9"/>
  <c r="H10" i="9" s="1"/>
  <c r="F11" i="9"/>
  <c r="F7" i="9"/>
  <c r="H7" i="9" s="1"/>
  <c r="L28" i="9"/>
  <c r="H28" i="9"/>
  <c r="L27" i="9"/>
  <c r="H27" i="9"/>
  <c r="L26" i="9"/>
  <c r="L25" i="9"/>
  <c r="L24" i="9"/>
  <c r="L23" i="9"/>
  <c r="L22" i="9"/>
  <c r="L21" i="9"/>
  <c r="L20" i="9"/>
  <c r="L19" i="9"/>
  <c r="J18" i="9"/>
  <c r="L17" i="9"/>
  <c r="K14" i="9"/>
  <c r="L13" i="9"/>
  <c r="L12" i="9"/>
  <c r="L11" i="9"/>
  <c r="L10" i="9"/>
  <c r="L9" i="9"/>
  <c r="L8" i="9"/>
  <c r="L7" i="9"/>
  <c r="H24" i="9" l="1"/>
  <c r="L18" i="9"/>
  <c r="J16" i="9"/>
  <c r="F16" i="9" s="1"/>
  <c r="J15" i="9"/>
  <c r="L15" i="9" s="1"/>
  <c r="H8" i="9"/>
  <c r="F18" i="9"/>
  <c r="H11" i="9"/>
  <c r="F15" i="9" l="1"/>
  <c r="H15" i="9" s="1"/>
  <c r="H16" i="9"/>
  <c r="H18" i="9"/>
  <c r="J14" i="9"/>
  <c r="F14" i="9" s="1"/>
  <c r="L16" i="9"/>
  <c r="F15" i="8"/>
  <c r="L14" i="9" l="1"/>
  <c r="H14" i="9" l="1"/>
  <c r="H29" i="9" s="1"/>
  <c r="H30" i="9" s="1"/>
  <c r="H31" i="9" s="1"/>
  <c r="F16" i="8"/>
  <c r="F14" i="8" l="1"/>
  <c r="H34" i="8" l="1"/>
  <c r="H35" i="8" s="1"/>
  <c r="H36" i="8" s="1"/>
</calcChain>
</file>

<file path=xl/sharedStrings.xml><?xml version="1.0" encoding="utf-8"?>
<sst xmlns="http://schemas.openxmlformats.org/spreadsheetml/2006/main" count="214" uniqueCount="69">
  <si>
    <t>Poz.</t>
  </si>
  <si>
    <t>Jednostka</t>
  </si>
  <si>
    <t>Ilość</t>
  </si>
  <si>
    <t>Cena jedn.</t>
  </si>
  <si>
    <t>Wartość</t>
  </si>
  <si>
    <t>*</t>
  </si>
  <si>
    <t>szt.</t>
  </si>
  <si>
    <t>m</t>
  </si>
  <si>
    <t>ŁĄCZNIE (NETTO)</t>
  </si>
  <si>
    <t>PODATEK VAT 23% (zgodnie z obowiązującymi przepisami)</t>
  </si>
  <si>
    <t>Łącznie kwota z podatkiem VAT</t>
  </si>
  <si>
    <t>Wycinka drzew</t>
  </si>
  <si>
    <t>Wycinka krzewów</t>
  </si>
  <si>
    <t>Warstwa mrozoochronna z gruntu naturalnego niespoistego niewysadzinowego gr. 40 cm</t>
  </si>
  <si>
    <t>Podbudowa z kruszywa łamanego stabilizowanego mechanicznie 0/31,5 gr. 22 cm</t>
  </si>
  <si>
    <t>Nr Szczegółowej Specyfikacji Technicznej</t>
  </si>
  <si>
    <t>Wyszczególnienie elementów rozliczeniowych (Opisane kodem CPV)</t>
  </si>
  <si>
    <t xml:space="preserve">D.01.00.00 </t>
  </si>
  <si>
    <t>ROBOTY PRZYGOTOWAWCZE CPV 45100000-8</t>
  </si>
  <si>
    <t>D.01.02.01</t>
  </si>
  <si>
    <t>D.01.02.04</t>
  </si>
  <si>
    <t>Roboty rozbiórkowe:</t>
  </si>
  <si>
    <t>Krawężnik betonowy</t>
  </si>
  <si>
    <t>D.04.00.00</t>
  </si>
  <si>
    <t>PODBUDOWY CPV 4533200-1</t>
  </si>
  <si>
    <t>D.04.01.01</t>
  </si>
  <si>
    <t>Wykonanie korytowania wraz z zagęszczeniem podłoża pod:</t>
  </si>
  <si>
    <t>D.04.04.01</t>
  </si>
  <si>
    <t>D.05.00.00</t>
  </si>
  <si>
    <t>NAWIERZCHNIE CPV 45233220-7</t>
  </si>
  <si>
    <t>D.06.00.00</t>
  </si>
  <si>
    <t>ROBOTY WYKOŃCZENIOWE CPV 45233000-9</t>
  </si>
  <si>
    <t>D.06.01.01</t>
  </si>
  <si>
    <t>Reprofilacja powierzchni wraz z obsianiem trawą</t>
  </si>
  <si>
    <t>D.08.00.00</t>
  </si>
  <si>
    <t>ELEMENTY ULIC CPV 45233121-3</t>
  </si>
  <si>
    <t>D.08.01.01</t>
  </si>
  <si>
    <t>Krawężnik betonowy 20x30x100 cm typu cieżkiego na ławie z oporem</t>
  </si>
  <si>
    <t>Płyty ażurowe na podsypce grysowo - piaskowej gr. 5 cm wraz z wypełnieniem kruszywem (miejsca postojowe)</t>
  </si>
  <si>
    <t>Krawężnik betonowy 20x30x100 cm obniżony typu cieżkiego na ławie z oporem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</si>
  <si>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</si>
  <si>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t>KOSZTORYS INWESTORSKI</t>
  </si>
  <si>
    <t>D.05.03.23a</t>
  </si>
  <si>
    <t>Umocnienie skarp prefabrykowanymi płytami ażurowymi</t>
  </si>
  <si>
    <t>Obrzeże betonowe 8x30x100 na ławie z oporem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</si>
  <si>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</si>
  <si>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Ogrodzenie siatkowe</t>
  </si>
  <si>
    <t>Stojaki rowerowe</t>
  </si>
  <si>
    <t>INNE ROBOTY</t>
  </si>
  <si>
    <t>D.08.03.01</t>
  </si>
  <si>
    <t>Opornik betonowy 25x12x100 na ławie z oporem zatopiony</t>
  </si>
  <si>
    <t>Nawierzchnia z prefabrykatów betonowych</t>
  </si>
  <si>
    <t>Kostka brukowa ekologiczna gr. 8 cm na podsypce grysowo - piaskowej gr. 5 cm wraz z wypełnieniem kruszywem (droga manewrowa)</t>
  </si>
  <si>
    <t>Nawierzchnia z kostki brukowej betonowej  koloru szarego gr. 8 cm na podsypce cementowo-piaskowej 1:3 gr. 3 cm  
(chodnik)</t>
  </si>
  <si>
    <t xml:space="preserve"> - miejsca postojowe  gr. 80 cm</t>
  </si>
  <si>
    <t>D.04.04.02</t>
  </si>
  <si>
    <t>Przebudowa i rozbudowa tymczasowego parkingu naziemnego, 
przewidziana do realizacji na działce nr 1/3, ark.05, obręb Poznań oraz na działce 93/4, ark. 16, obręb Śródka, 
położonych w Poznaniu przy ul. Chwaliszewo
ETAP II</t>
  </si>
  <si>
    <t>D.10.00.00a</t>
  </si>
  <si>
    <t xml:space="preserve">URZĄDZENIA BEZPIECZEŃSTWA RUCHU </t>
  </si>
  <si>
    <t>D.07.00.00</t>
  </si>
  <si>
    <t>D.07.06.01</t>
  </si>
  <si>
    <t>D.10.00.00</t>
  </si>
  <si>
    <t>Zieleń izolacyjna w postaci żywopłotu</t>
  </si>
  <si>
    <t>ETAP 2.1</t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</si>
  <si>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</si>
  <si>
    <t>ETAP 2.2</t>
  </si>
  <si>
    <t>RAZEM</t>
  </si>
  <si>
    <t>Przebudowa i rozbudowa tymczasowego parkingu naziemnego, 
przewidziana do realizacji na działce nr 1/3, ark.05, obręb Poznań oraz na działce 93/4, ark. 16, obręb Śródka, 
położonych w Poznaniu przy ul. Chwaliszewo
ETAP II.1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</si>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</sst>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43" fontId="1" fillId="5" borderId="1" xfId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43" fontId="7" fillId="6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0" xfId="0" applyNumberFormat="1" applyFont="1"/>
    <xf numFmtId="0" fontId="10" fillId="0" borderId="1" xfId="0" applyFont="1" applyBorder="1"/>
    <xf numFmtId="0" fontId="0" fillId="0" borderId="1" xfId="0" applyBorder="1"/>
    <xf numFmtId="16" fontId="0" fillId="7" borderId="0" xfId="0" applyNumberForma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zoomScaleNormal="100" workbookViewId="0">
      <selection activeCell="D16" sqref="D16"/>
    </sheetView>
  </sheetViews>
  <sheetFormatPr defaultColWidth="8.85546875" defaultRowHeight="15" x14ac:dyDescent="0.25"/>
  <cols>
    <col min="1" max="1" width="8.85546875" style="3"/>
    <col min="2" max="2" width="4" style="11" customWidth="1"/>
    <col min="3" max="3" width="21.7109375" style="11" customWidth="1"/>
    <col min="4" max="4" width="66.140625" style="16" customWidth="1"/>
    <col min="5" max="5" width="11" style="11" customWidth="1"/>
    <col min="6" max="6" width="10.140625" style="11" customWidth="1"/>
    <col min="7" max="7" width="12.28515625" style="12" customWidth="1"/>
    <col min="8" max="8" width="13.28515625" style="23" customWidth="1"/>
    <col min="9" max="16384" width="8.85546875" style="3"/>
  </cols>
  <sheetData>
    <row r="1" spans="2:13" x14ac:dyDescent="0.25">
      <c r="B1" s="43" t="s">
        <v>41</v>
      </c>
      <c r="C1" s="43"/>
      <c r="D1" s="43"/>
      <c r="E1" s="43"/>
      <c r="F1" s="43"/>
      <c r="G1" s="43"/>
      <c r="H1" s="43"/>
    </row>
    <row r="2" spans="2:13" ht="58.9" customHeight="1" x14ac:dyDescent="0.25">
      <c r="B2" s="44" t="s">
        <v>67</v>
      </c>
      <c r="C2" s="44"/>
      <c r="D2" s="44"/>
      <c r="E2" s="44"/>
      <c r="F2" s="44"/>
      <c r="G2" s="44"/>
      <c r="H2" s="44"/>
    </row>
    <row r="3" spans="2:13" s="4" customFormat="1" ht="15" customHeight="1" x14ac:dyDescent="0.25">
      <c r="B3" s="45" t="s">
        <v>0</v>
      </c>
      <c r="C3" s="46" t="s">
        <v>15</v>
      </c>
      <c r="D3" s="46" t="s">
        <v>16</v>
      </c>
      <c r="E3" s="46" t="s">
        <v>1</v>
      </c>
      <c r="F3" s="46" t="s">
        <v>2</v>
      </c>
      <c r="G3" s="46" t="s">
        <v>3</v>
      </c>
      <c r="H3" s="47" t="s">
        <v>4</v>
      </c>
    </row>
    <row r="4" spans="2:13" s="4" customFormat="1" x14ac:dyDescent="0.25">
      <c r="B4" s="45"/>
      <c r="C4" s="46"/>
      <c r="D4" s="46"/>
      <c r="E4" s="46"/>
      <c r="F4" s="46"/>
      <c r="G4" s="46"/>
      <c r="H4" s="47"/>
    </row>
    <row r="5" spans="2:13" s="4" customFormat="1" ht="19.5" customHeight="1" x14ac:dyDescent="0.25">
      <c r="B5" s="19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13" x14ac:dyDescent="0.25">
      <c r="B6" s="19" t="s">
        <v>5</v>
      </c>
      <c r="C6" s="5" t="s">
        <v>17</v>
      </c>
      <c r="D6" s="6" t="s">
        <v>18</v>
      </c>
      <c r="E6" s="7" t="s">
        <v>5</v>
      </c>
      <c r="F6" s="7" t="s">
        <v>5</v>
      </c>
      <c r="G6" s="7" t="s">
        <v>5</v>
      </c>
      <c r="H6" s="22" t="s">
        <v>5</v>
      </c>
      <c r="J6" s="35" t="s">
        <v>63</v>
      </c>
      <c r="K6" t="s">
        <v>65</v>
      </c>
      <c r="L6" t="s">
        <v>66</v>
      </c>
    </row>
    <row r="7" spans="2:13" x14ac:dyDescent="0.25">
      <c r="B7" s="10">
        <v>1</v>
      </c>
      <c r="C7" s="39" t="s">
        <v>19</v>
      </c>
      <c r="D7" s="1" t="s">
        <v>12</v>
      </c>
      <c r="E7" s="2" t="s">
        <v>40</v>
      </c>
      <c r="F7" s="9">
        <f>J7</f>
        <v>220</v>
      </c>
      <c r="G7" s="2">
        <v>30</v>
      </c>
      <c r="H7" s="24">
        <f t="shared" ref="H7:H11" si="0">F7*G7</f>
        <v>6600</v>
      </c>
      <c r="J7" s="31">
        <v>220</v>
      </c>
      <c r="K7" s="31">
        <v>35</v>
      </c>
      <c r="L7" s="33">
        <f t="shared" ref="L7:L10" si="1">SUM(J7:K7)</f>
        <v>255</v>
      </c>
      <c r="M7" s="32"/>
    </row>
    <row r="8" spans="2:13" x14ac:dyDescent="0.25">
      <c r="B8" s="10">
        <v>2</v>
      </c>
      <c r="C8" s="42"/>
      <c r="D8" s="1" t="s">
        <v>11</v>
      </c>
      <c r="E8" s="2" t="s">
        <v>6</v>
      </c>
      <c r="F8" s="9">
        <f t="shared" ref="F8:F28" si="2">J8</f>
        <v>10</v>
      </c>
      <c r="G8" s="2">
        <v>98</v>
      </c>
      <c r="H8" s="24">
        <f t="shared" si="0"/>
        <v>980</v>
      </c>
      <c r="J8" s="31">
        <v>10</v>
      </c>
      <c r="K8" s="31">
        <v>2</v>
      </c>
      <c r="L8" s="33">
        <f t="shared" si="1"/>
        <v>12</v>
      </c>
      <c r="M8" s="32"/>
    </row>
    <row r="9" spans="2:13" x14ac:dyDescent="0.25">
      <c r="B9" s="10"/>
      <c r="C9" s="39" t="s">
        <v>20</v>
      </c>
      <c r="D9" s="8" t="s">
        <v>21</v>
      </c>
      <c r="E9" s="21"/>
      <c r="F9" s="9"/>
      <c r="G9" s="2"/>
      <c r="H9" s="24"/>
      <c r="J9" s="34">
        <v>0</v>
      </c>
      <c r="K9" s="34">
        <v>0</v>
      </c>
      <c r="L9" s="33">
        <f t="shared" si="1"/>
        <v>0</v>
      </c>
      <c r="M9" s="32"/>
    </row>
    <row r="10" spans="2:13" x14ac:dyDescent="0.25">
      <c r="B10" s="10">
        <v>3</v>
      </c>
      <c r="C10" s="40"/>
      <c r="D10" s="8" t="s">
        <v>46</v>
      </c>
      <c r="E10" s="21" t="s">
        <v>7</v>
      </c>
      <c r="F10" s="9">
        <f t="shared" si="2"/>
        <v>167</v>
      </c>
      <c r="G10" s="2">
        <v>20</v>
      </c>
      <c r="H10" s="24">
        <f t="shared" si="0"/>
        <v>3340</v>
      </c>
      <c r="J10" s="31">
        <v>167</v>
      </c>
      <c r="K10" s="31">
        <v>52</v>
      </c>
      <c r="L10" s="33">
        <f t="shared" si="1"/>
        <v>219</v>
      </c>
      <c r="M10" s="32"/>
    </row>
    <row r="11" spans="2:13" x14ac:dyDescent="0.25">
      <c r="B11" s="10">
        <v>4</v>
      </c>
      <c r="C11" s="40"/>
      <c r="D11" s="1" t="s">
        <v>22</v>
      </c>
      <c r="E11" s="2" t="s">
        <v>7</v>
      </c>
      <c r="F11" s="9">
        <f t="shared" si="2"/>
        <v>356.5</v>
      </c>
      <c r="G11" s="2">
        <v>12</v>
      </c>
      <c r="H11" s="24">
        <f t="shared" si="0"/>
        <v>4278</v>
      </c>
      <c r="J11" s="31">
        <v>356.5</v>
      </c>
      <c r="K11" s="31">
        <v>156.5</v>
      </c>
      <c r="L11" s="33">
        <f>SUM(J11:K11)</f>
        <v>513</v>
      </c>
      <c r="M11" s="32"/>
    </row>
    <row r="12" spans="2:13" x14ac:dyDescent="0.25">
      <c r="B12" s="19" t="s">
        <v>5</v>
      </c>
      <c r="C12" s="5" t="s">
        <v>23</v>
      </c>
      <c r="D12" s="6" t="s">
        <v>24</v>
      </c>
      <c r="E12" s="7" t="s">
        <v>5</v>
      </c>
      <c r="F12" s="7" t="s">
        <v>5</v>
      </c>
      <c r="G12" s="7" t="s">
        <v>5</v>
      </c>
      <c r="H12" s="25" t="s">
        <v>5</v>
      </c>
      <c r="J12" s="31"/>
      <c r="K12" s="31"/>
      <c r="L12" s="33">
        <f t="shared" ref="L12:L28" si="3">SUM(J12:K12)</f>
        <v>0</v>
      </c>
      <c r="M12" s="32"/>
    </row>
    <row r="13" spans="2:13" x14ac:dyDescent="0.25">
      <c r="B13" s="39">
        <v>5</v>
      </c>
      <c r="C13" s="39" t="s">
        <v>25</v>
      </c>
      <c r="D13" s="1" t="s">
        <v>26</v>
      </c>
      <c r="E13" s="2"/>
      <c r="F13" s="9"/>
      <c r="G13" s="11"/>
      <c r="H13" s="26"/>
      <c r="J13" s="31"/>
      <c r="K13" s="31"/>
      <c r="L13" s="33">
        <f t="shared" si="3"/>
        <v>0</v>
      </c>
      <c r="M13" s="32"/>
    </row>
    <row r="14" spans="2:13" x14ac:dyDescent="0.25">
      <c r="B14" s="42"/>
      <c r="C14" s="42"/>
      <c r="D14" s="1" t="s">
        <v>54</v>
      </c>
      <c r="E14" s="2" t="s">
        <v>64</v>
      </c>
      <c r="F14" s="9">
        <f>J14*0.8</f>
        <v>880.80000000000007</v>
      </c>
      <c r="G14" s="2">
        <v>30</v>
      </c>
      <c r="H14" s="24">
        <f t="shared" ref="H14:H28" si="4">F14*G14</f>
        <v>26424.000000000004</v>
      </c>
      <c r="J14" s="9">
        <f>J16</f>
        <v>1101</v>
      </c>
      <c r="K14" s="9">
        <f>K16</f>
        <v>216</v>
      </c>
      <c r="L14" s="33">
        <f t="shared" si="3"/>
        <v>1317</v>
      </c>
      <c r="M14" s="32"/>
    </row>
    <row r="15" spans="2:13" ht="24" x14ac:dyDescent="0.25">
      <c r="B15" s="10">
        <v>6</v>
      </c>
      <c r="C15" s="18" t="s">
        <v>27</v>
      </c>
      <c r="D15" s="1" t="s">
        <v>13</v>
      </c>
      <c r="E15" s="2" t="s">
        <v>40</v>
      </c>
      <c r="F15" s="9">
        <f t="shared" si="2"/>
        <v>440.40000000000003</v>
      </c>
      <c r="G15" s="2">
        <v>28</v>
      </c>
      <c r="H15" s="24">
        <f t="shared" si="4"/>
        <v>12331.2</v>
      </c>
      <c r="J15" s="9">
        <f>0.4*(J18)</f>
        <v>440.40000000000003</v>
      </c>
      <c r="K15" s="9">
        <f>0.4*(K18)</f>
        <v>86.4</v>
      </c>
      <c r="L15" s="33">
        <f t="shared" si="3"/>
        <v>526.80000000000007</v>
      </c>
      <c r="M15" s="32"/>
    </row>
    <row r="16" spans="2:13" ht="24" x14ac:dyDescent="0.25">
      <c r="B16" s="10">
        <v>7</v>
      </c>
      <c r="C16" s="18" t="s">
        <v>55</v>
      </c>
      <c r="D16" s="1" t="s">
        <v>14</v>
      </c>
      <c r="E16" s="2" t="s">
        <v>40</v>
      </c>
      <c r="F16" s="9">
        <f t="shared" si="2"/>
        <v>1101</v>
      </c>
      <c r="G16" s="2">
        <v>42</v>
      </c>
      <c r="H16" s="24">
        <f t="shared" si="4"/>
        <v>46242</v>
      </c>
      <c r="J16" s="9">
        <f>J18</f>
        <v>1101</v>
      </c>
      <c r="K16" s="9">
        <f>K18</f>
        <v>216</v>
      </c>
      <c r="L16" s="33">
        <f t="shared" si="3"/>
        <v>1317</v>
      </c>
      <c r="M16" s="32"/>
    </row>
    <row r="17" spans="2:13" x14ac:dyDescent="0.25">
      <c r="B17" s="19" t="s">
        <v>5</v>
      </c>
      <c r="C17" s="5" t="s">
        <v>28</v>
      </c>
      <c r="D17" s="6" t="s">
        <v>29</v>
      </c>
      <c r="E17" s="7" t="s">
        <v>5</v>
      </c>
      <c r="F17" s="7" t="s">
        <v>5</v>
      </c>
      <c r="G17" s="7" t="s">
        <v>5</v>
      </c>
      <c r="H17" s="25" t="s">
        <v>5</v>
      </c>
      <c r="J17" s="31"/>
      <c r="K17" s="31"/>
      <c r="L17" s="33">
        <f t="shared" si="3"/>
        <v>0</v>
      </c>
      <c r="M17" s="32"/>
    </row>
    <row r="18" spans="2:13" ht="24" x14ac:dyDescent="0.25">
      <c r="B18" s="10">
        <v>8</v>
      </c>
      <c r="C18" s="30" t="s">
        <v>42</v>
      </c>
      <c r="D18" s="1" t="s">
        <v>38</v>
      </c>
      <c r="E18" s="2" t="s">
        <v>40</v>
      </c>
      <c r="F18" s="9">
        <f t="shared" si="2"/>
        <v>1101</v>
      </c>
      <c r="G18" s="2">
        <v>45</v>
      </c>
      <c r="H18" s="24">
        <f t="shared" si="4"/>
        <v>49545</v>
      </c>
      <c r="J18" s="31">
        <f>1076+25</f>
        <v>1101</v>
      </c>
      <c r="K18" s="31">
        <v>216</v>
      </c>
      <c r="L18" s="33">
        <f t="shared" si="3"/>
        <v>1317</v>
      </c>
      <c r="M18" s="32"/>
    </row>
    <row r="19" spans="2:13" x14ac:dyDescent="0.25">
      <c r="B19" s="19" t="s">
        <v>5</v>
      </c>
      <c r="C19" s="5" t="s">
        <v>30</v>
      </c>
      <c r="D19" s="6" t="s">
        <v>31</v>
      </c>
      <c r="E19" s="7" t="s">
        <v>5</v>
      </c>
      <c r="F19" s="7" t="s">
        <v>5</v>
      </c>
      <c r="G19" s="7" t="s">
        <v>5</v>
      </c>
      <c r="H19" s="25" t="s">
        <v>5</v>
      </c>
      <c r="J19" s="31"/>
      <c r="K19" s="31"/>
      <c r="L19" s="33">
        <f t="shared" si="3"/>
        <v>0</v>
      </c>
      <c r="M19" s="32"/>
    </row>
    <row r="20" spans="2:13" ht="15" customHeight="1" x14ac:dyDescent="0.25">
      <c r="B20" s="10">
        <v>9</v>
      </c>
      <c r="C20" s="30" t="s">
        <v>32</v>
      </c>
      <c r="D20" s="1" t="s">
        <v>33</v>
      </c>
      <c r="E20" s="2" t="s">
        <v>40</v>
      </c>
      <c r="F20" s="9">
        <f t="shared" si="2"/>
        <v>636.6</v>
      </c>
      <c r="G20" s="2">
        <v>5</v>
      </c>
      <c r="H20" s="24">
        <f t="shared" si="4"/>
        <v>3183</v>
      </c>
      <c r="J20" s="31">
        <v>636.6</v>
      </c>
      <c r="K20" s="31">
        <v>71.5</v>
      </c>
      <c r="L20" s="33">
        <f t="shared" si="3"/>
        <v>708.1</v>
      </c>
      <c r="M20" s="32"/>
    </row>
    <row r="21" spans="2:13" ht="15" customHeight="1" x14ac:dyDescent="0.25">
      <c r="B21" s="19" t="s">
        <v>5</v>
      </c>
      <c r="C21" s="5" t="s">
        <v>59</v>
      </c>
      <c r="D21" s="6" t="s">
        <v>58</v>
      </c>
      <c r="E21" s="7" t="s">
        <v>5</v>
      </c>
      <c r="F21" s="7" t="s">
        <v>5</v>
      </c>
      <c r="G21" s="7" t="s">
        <v>5</v>
      </c>
      <c r="H21" s="25" t="s">
        <v>5</v>
      </c>
      <c r="J21" s="31"/>
      <c r="K21" s="31"/>
      <c r="L21" s="33">
        <f t="shared" si="3"/>
        <v>0</v>
      </c>
      <c r="M21" s="32"/>
    </row>
    <row r="22" spans="2:13" ht="15" customHeight="1" x14ac:dyDescent="0.25">
      <c r="B22" s="10">
        <v>10</v>
      </c>
      <c r="C22" s="10" t="s">
        <v>60</v>
      </c>
      <c r="D22" s="1" t="s">
        <v>46</v>
      </c>
      <c r="E22" s="2" t="s">
        <v>7</v>
      </c>
      <c r="F22" s="9">
        <f t="shared" si="2"/>
        <v>120</v>
      </c>
      <c r="G22" s="20">
        <v>80</v>
      </c>
      <c r="H22" s="24">
        <f t="shared" si="4"/>
        <v>9600</v>
      </c>
      <c r="J22" s="31">
        <v>120</v>
      </c>
      <c r="K22" s="31">
        <v>45</v>
      </c>
      <c r="L22" s="33">
        <f t="shared" si="3"/>
        <v>165</v>
      </c>
      <c r="M22" s="32"/>
    </row>
    <row r="23" spans="2:13" x14ac:dyDescent="0.25">
      <c r="B23" s="19" t="s">
        <v>5</v>
      </c>
      <c r="C23" s="5" t="s">
        <v>34</v>
      </c>
      <c r="D23" s="6" t="s">
        <v>35</v>
      </c>
      <c r="E23" s="7" t="s">
        <v>5</v>
      </c>
      <c r="F23" s="7" t="s">
        <v>5</v>
      </c>
      <c r="G23" s="7" t="s">
        <v>5</v>
      </c>
      <c r="H23" s="25" t="s">
        <v>5</v>
      </c>
      <c r="J23" s="31"/>
      <c r="K23" s="31"/>
      <c r="L23" s="33">
        <f t="shared" si="3"/>
        <v>0</v>
      </c>
      <c r="M23" s="32"/>
    </row>
    <row r="24" spans="2:13" x14ac:dyDescent="0.25">
      <c r="B24" s="10">
        <v>11</v>
      </c>
      <c r="C24" s="39" t="s">
        <v>36</v>
      </c>
      <c r="D24" s="1" t="s">
        <v>37</v>
      </c>
      <c r="E24" s="2" t="s">
        <v>7</v>
      </c>
      <c r="F24" s="9">
        <f t="shared" si="2"/>
        <v>610</v>
      </c>
      <c r="G24" s="2">
        <v>80.3</v>
      </c>
      <c r="H24" s="24">
        <f t="shared" si="4"/>
        <v>48983</v>
      </c>
      <c r="J24" s="31">
        <v>610</v>
      </c>
      <c r="K24" s="31">
        <v>135</v>
      </c>
      <c r="L24" s="33">
        <f t="shared" si="3"/>
        <v>745</v>
      </c>
      <c r="M24" s="32"/>
    </row>
    <row r="25" spans="2:13" x14ac:dyDescent="0.25">
      <c r="B25" s="10">
        <v>12</v>
      </c>
      <c r="C25" s="40"/>
      <c r="D25" s="1" t="s">
        <v>39</v>
      </c>
      <c r="E25" s="2" t="s">
        <v>7</v>
      </c>
      <c r="F25" s="9">
        <f t="shared" si="2"/>
        <v>240</v>
      </c>
      <c r="G25" s="2">
        <v>80.3</v>
      </c>
      <c r="H25" s="24">
        <f t="shared" si="4"/>
        <v>19272</v>
      </c>
      <c r="J25" s="31">
        <v>240</v>
      </c>
      <c r="K25" s="31">
        <v>43.5</v>
      </c>
      <c r="L25" s="33">
        <f t="shared" si="3"/>
        <v>283.5</v>
      </c>
      <c r="M25" s="32"/>
    </row>
    <row r="26" spans="2:13" x14ac:dyDescent="0.25">
      <c r="B26" s="19" t="s">
        <v>5</v>
      </c>
      <c r="C26" s="5" t="s">
        <v>61</v>
      </c>
      <c r="D26" s="29" t="s">
        <v>48</v>
      </c>
      <c r="E26" s="7" t="s">
        <v>5</v>
      </c>
      <c r="F26" s="7" t="s">
        <v>5</v>
      </c>
      <c r="G26" s="7" t="s">
        <v>5</v>
      </c>
      <c r="H26" s="22" t="s">
        <v>5</v>
      </c>
      <c r="J26" s="31"/>
      <c r="K26" s="31"/>
      <c r="L26" s="33">
        <f t="shared" si="3"/>
        <v>0</v>
      </c>
      <c r="M26" s="32"/>
    </row>
    <row r="27" spans="2:13" x14ac:dyDescent="0.25">
      <c r="B27" s="10">
        <v>13</v>
      </c>
      <c r="C27" s="10" t="s">
        <v>57</v>
      </c>
      <c r="D27" s="1" t="s">
        <v>47</v>
      </c>
      <c r="E27" s="2" t="s">
        <v>6</v>
      </c>
      <c r="F27" s="9">
        <f t="shared" si="2"/>
        <v>7</v>
      </c>
      <c r="G27" s="20">
        <v>500</v>
      </c>
      <c r="H27" s="24">
        <f t="shared" si="4"/>
        <v>3500</v>
      </c>
      <c r="J27" s="31">
        <v>7</v>
      </c>
      <c r="K27" s="31">
        <v>0</v>
      </c>
      <c r="L27" s="33">
        <f t="shared" si="3"/>
        <v>7</v>
      </c>
      <c r="M27" s="32"/>
    </row>
    <row r="28" spans="2:13" x14ac:dyDescent="0.25">
      <c r="B28" s="10">
        <v>14</v>
      </c>
      <c r="C28" s="10"/>
      <c r="D28" s="1" t="s">
        <v>62</v>
      </c>
      <c r="E28" s="2" t="s">
        <v>7</v>
      </c>
      <c r="F28" s="9">
        <f t="shared" si="2"/>
        <v>177.5</v>
      </c>
      <c r="G28" s="20">
        <v>105</v>
      </c>
      <c r="H28" s="24">
        <f t="shared" si="4"/>
        <v>18637.5</v>
      </c>
      <c r="J28" s="31">
        <v>177.5</v>
      </c>
      <c r="K28" s="31">
        <v>0</v>
      </c>
      <c r="L28" s="33">
        <f t="shared" si="3"/>
        <v>177.5</v>
      </c>
      <c r="M28" s="32"/>
    </row>
    <row r="29" spans="2:13" x14ac:dyDescent="0.25">
      <c r="B29" s="41" t="s">
        <v>8</v>
      </c>
      <c r="C29" s="41"/>
      <c r="D29" s="41"/>
      <c r="E29" s="41"/>
      <c r="F29" s="41"/>
      <c r="G29" s="41"/>
      <c r="H29" s="27">
        <f>SUM(H7:H28)</f>
        <v>252915.7</v>
      </c>
    </row>
    <row r="30" spans="2:13" x14ac:dyDescent="0.25">
      <c r="B30" s="41" t="s">
        <v>9</v>
      </c>
      <c r="C30" s="41"/>
      <c r="D30" s="41"/>
      <c r="E30" s="41"/>
      <c r="F30" s="41"/>
      <c r="G30" s="41"/>
      <c r="H30" s="27">
        <f>H29*0.23</f>
        <v>58170.611000000004</v>
      </c>
    </row>
    <row r="31" spans="2:13" x14ac:dyDescent="0.25">
      <c r="B31" s="41" t="s">
        <v>10</v>
      </c>
      <c r="C31" s="41"/>
      <c r="D31" s="41"/>
      <c r="E31" s="41"/>
      <c r="F31" s="41"/>
      <c r="G31" s="41"/>
      <c r="H31" s="28">
        <f>SUM(H29:H30)</f>
        <v>311086.31099999999</v>
      </c>
    </row>
    <row r="32" spans="2:13" x14ac:dyDescent="0.25">
      <c r="B32" s="12"/>
      <c r="C32" s="12"/>
      <c r="D32" s="13"/>
      <c r="E32" s="14"/>
      <c r="F32" s="14"/>
    </row>
    <row r="33" spans="2:6" x14ac:dyDescent="0.25">
      <c r="B33" s="12"/>
      <c r="C33" s="12"/>
      <c r="D33" s="13"/>
      <c r="E33" s="14"/>
      <c r="F33" s="14"/>
    </row>
    <row r="34" spans="2:6" x14ac:dyDescent="0.25">
      <c r="B34" s="12"/>
      <c r="C34" s="12"/>
      <c r="D34" s="13"/>
      <c r="E34" s="14"/>
      <c r="F34" s="14"/>
    </row>
    <row r="35" spans="2:6" x14ac:dyDescent="0.25">
      <c r="B35" s="12"/>
      <c r="C35" s="12"/>
      <c r="D35" s="15"/>
      <c r="E35" s="12"/>
      <c r="F35" s="12"/>
    </row>
    <row r="36" spans="2:6" x14ac:dyDescent="0.25">
      <c r="B36" s="12"/>
      <c r="C36" s="12"/>
      <c r="D36" s="15"/>
      <c r="E36" s="12"/>
      <c r="F36" s="12"/>
    </row>
    <row r="37" spans="2:6" x14ac:dyDescent="0.25">
      <c r="B37" s="12"/>
      <c r="C37" s="12"/>
      <c r="D37" s="15"/>
      <c r="E37" s="12"/>
      <c r="F37" s="12"/>
    </row>
    <row r="38" spans="2:6" x14ac:dyDescent="0.25">
      <c r="B38" s="12"/>
      <c r="C38" s="12"/>
      <c r="D38" s="15"/>
      <c r="E38" s="12"/>
      <c r="F38" s="12"/>
    </row>
    <row r="39" spans="2:6" x14ac:dyDescent="0.25">
      <c r="B39" s="12"/>
      <c r="C39" s="12"/>
      <c r="D39" s="15"/>
      <c r="E39" s="12"/>
      <c r="F39" s="12"/>
    </row>
    <row r="40" spans="2:6" x14ac:dyDescent="0.25">
      <c r="B40" s="12"/>
      <c r="C40" s="12"/>
      <c r="D40" s="15"/>
      <c r="E40" s="12"/>
      <c r="F40" s="12"/>
    </row>
    <row r="41" spans="2:6" x14ac:dyDescent="0.25">
      <c r="B41" s="12"/>
      <c r="C41" s="12"/>
      <c r="D41" s="15"/>
      <c r="E41" s="12"/>
      <c r="F41" s="12"/>
    </row>
    <row r="42" spans="2:6" x14ac:dyDescent="0.25">
      <c r="B42" s="12"/>
      <c r="C42" s="12"/>
      <c r="D42" s="15"/>
      <c r="E42" s="12"/>
      <c r="F42" s="12"/>
    </row>
    <row r="43" spans="2:6" x14ac:dyDescent="0.25">
      <c r="B43" s="12"/>
      <c r="C43" s="12"/>
      <c r="D43" s="15"/>
      <c r="E43" s="12"/>
      <c r="F43" s="12"/>
    </row>
  </sheetData>
  <mergeCells count="17">
    <mergeCell ref="B1:H1"/>
    <mergeCell ref="B2:H2"/>
    <mergeCell ref="B3:B4"/>
    <mergeCell ref="C3:C4"/>
    <mergeCell ref="D3:D4"/>
    <mergeCell ref="E3:E4"/>
    <mergeCell ref="F3:F4"/>
    <mergeCell ref="G3:G4"/>
    <mergeCell ref="H3:H4"/>
    <mergeCell ref="C24:C25"/>
    <mergeCell ref="B29:G29"/>
    <mergeCell ref="B30:G30"/>
    <mergeCell ref="B31:G31"/>
    <mergeCell ref="C7:C8"/>
    <mergeCell ref="C9:C11"/>
    <mergeCell ref="B13:B14"/>
    <mergeCell ref="C13:C1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zoomScaleNormal="100" workbookViewId="0">
      <selection activeCell="D8" sqref="D8"/>
    </sheetView>
  </sheetViews>
  <sheetFormatPr defaultColWidth="8.85546875" defaultRowHeight="15" x14ac:dyDescent="0.25"/>
  <cols>
    <col min="1" max="1" width="8.85546875" style="3"/>
    <col min="2" max="2" width="4" style="11" customWidth="1"/>
    <col min="3" max="3" width="21.7109375" style="11" customWidth="1"/>
    <col min="4" max="4" width="66.140625" style="16" customWidth="1"/>
    <col min="5" max="5" width="11" style="11" customWidth="1"/>
    <col min="6" max="6" width="10.140625" style="11" customWidth="1"/>
    <col min="7" max="7" width="12.28515625" style="12" customWidth="1"/>
    <col min="8" max="8" width="13.28515625" style="23" customWidth="1"/>
    <col min="9" max="16384" width="8.85546875" style="3"/>
  </cols>
  <sheetData>
    <row r="1" spans="2:8" x14ac:dyDescent="0.25">
      <c r="B1" s="43" t="s">
        <v>41</v>
      </c>
      <c r="C1" s="43"/>
      <c r="D1" s="43"/>
      <c r="E1" s="43"/>
      <c r="F1" s="43"/>
      <c r="G1" s="43"/>
      <c r="H1" s="43"/>
    </row>
    <row r="2" spans="2:8" ht="58.9" customHeight="1" x14ac:dyDescent="0.25">
      <c r="B2" s="44" t="s">
        <v>56</v>
      </c>
      <c r="C2" s="44"/>
      <c r="D2" s="44"/>
      <c r="E2" s="44"/>
      <c r="F2" s="44"/>
      <c r="G2" s="44"/>
      <c r="H2" s="44"/>
    </row>
    <row r="3" spans="2:8" s="4" customFormat="1" ht="15" customHeight="1" x14ac:dyDescent="0.25">
      <c r="B3" s="45" t="s">
        <v>0</v>
      </c>
      <c r="C3" s="46" t="s">
        <v>15</v>
      </c>
      <c r="D3" s="46" t="s">
        <v>16</v>
      </c>
      <c r="E3" s="46" t="s">
        <v>1</v>
      </c>
      <c r="F3" s="46" t="s">
        <v>2</v>
      </c>
      <c r="G3" s="46" t="s">
        <v>3</v>
      </c>
      <c r="H3" s="47" t="s">
        <v>4</v>
      </c>
    </row>
    <row r="4" spans="2:8" s="4" customFormat="1" x14ac:dyDescent="0.25">
      <c r="B4" s="45"/>
      <c r="C4" s="46"/>
      <c r="D4" s="46"/>
      <c r="E4" s="46"/>
      <c r="F4" s="46"/>
      <c r="G4" s="46"/>
      <c r="H4" s="47"/>
    </row>
    <row r="5" spans="2:8" s="4" customFormat="1" ht="19.5" customHeight="1" x14ac:dyDescent="0.2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</row>
    <row r="6" spans="2:8" x14ac:dyDescent="0.25">
      <c r="B6" s="19" t="s">
        <v>5</v>
      </c>
      <c r="C6" s="5" t="s">
        <v>17</v>
      </c>
      <c r="D6" s="6" t="s">
        <v>18</v>
      </c>
      <c r="E6" s="7" t="s">
        <v>5</v>
      </c>
      <c r="F6" s="7" t="s">
        <v>5</v>
      </c>
      <c r="G6" s="7" t="s">
        <v>5</v>
      </c>
      <c r="H6" s="22" t="s">
        <v>5</v>
      </c>
    </row>
    <row r="7" spans="2:8" x14ac:dyDescent="0.25">
      <c r="B7" s="10">
        <v>1</v>
      </c>
      <c r="C7" s="37" t="s">
        <v>19</v>
      </c>
      <c r="D7" s="1" t="s">
        <v>12</v>
      </c>
      <c r="E7" s="2" t="s">
        <v>40</v>
      </c>
      <c r="F7" s="9">
        <v>255</v>
      </c>
      <c r="G7" s="2"/>
      <c r="H7" s="24"/>
    </row>
    <row r="8" spans="2:8" x14ac:dyDescent="0.25">
      <c r="B8" s="10"/>
      <c r="C8" s="39" t="s">
        <v>20</v>
      </c>
      <c r="D8" s="8" t="s">
        <v>21</v>
      </c>
      <c r="E8" s="21"/>
      <c r="F8" s="21"/>
      <c r="G8" s="2"/>
      <c r="H8" s="24"/>
    </row>
    <row r="9" spans="2:8" x14ac:dyDescent="0.25">
      <c r="B9" s="10">
        <v>2</v>
      </c>
      <c r="C9" s="40"/>
      <c r="D9" s="8" t="s">
        <v>46</v>
      </c>
      <c r="E9" s="21" t="s">
        <v>7</v>
      </c>
      <c r="F9" s="21">
        <v>219</v>
      </c>
      <c r="G9" s="2"/>
      <c r="H9" s="24"/>
    </row>
    <row r="10" spans="2:8" x14ac:dyDescent="0.25">
      <c r="B10" s="10">
        <v>3</v>
      </c>
      <c r="C10" s="40"/>
      <c r="D10" s="1" t="s">
        <v>22</v>
      </c>
      <c r="E10" s="2" t="s">
        <v>7</v>
      </c>
      <c r="F10" s="9">
        <v>513</v>
      </c>
      <c r="G10" s="2"/>
      <c r="H10" s="24"/>
    </row>
    <row r="11" spans="2:8" x14ac:dyDescent="0.25">
      <c r="B11" s="10">
        <v>4</v>
      </c>
      <c r="C11" s="42"/>
      <c r="D11" s="1" t="s">
        <v>51</v>
      </c>
      <c r="E11" s="2" t="s">
        <v>40</v>
      </c>
      <c r="F11" s="9">
        <v>182</v>
      </c>
      <c r="G11" s="2"/>
      <c r="H11" s="24"/>
    </row>
    <row r="12" spans="2:8" x14ac:dyDescent="0.25">
      <c r="B12" s="19" t="s">
        <v>5</v>
      </c>
      <c r="C12" s="5" t="s">
        <v>23</v>
      </c>
      <c r="D12" s="6" t="s">
        <v>24</v>
      </c>
      <c r="E12" s="7" t="s">
        <v>5</v>
      </c>
      <c r="F12" s="7" t="s">
        <v>5</v>
      </c>
      <c r="G12" s="7" t="s">
        <v>5</v>
      </c>
      <c r="H12" s="25" t="s">
        <v>5</v>
      </c>
    </row>
    <row r="13" spans="2:8" x14ac:dyDescent="0.25">
      <c r="B13" s="39">
        <v>5</v>
      </c>
      <c r="C13" s="39" t="s">
        <v>25</v>
      </c>
      <c r="D13" s="1" t="s">
        <v>26</v>
      </c>
      <c r="E13" s="2"/>
      <c r="F13" s="2"/>
      <c r="G13" s="11"/>
      <c r="H13" s="26"/>
    </row>
    <row r="14" spans="2:8" x14ac:dyDescent="0.25">
      <c r="B14" s="42"/>
      <c r="C14" s="42"/>
      <c r="D14" s="1" t="s">
        <v>54</v>
      </c>
      <c r="E14" s="2" t="s">
        <v>40</v>
      </c>
      <c r="F14" s="9">
        <f>F16</f>
        <v>1688.5</v>
      </c>
      <c r="G14" s="2"/>
      <c r="H14" s="24"/>
    </row>
    <row r="15" spans="2:8" ht="24" x14ac:dyDescent="0.25">
      <c r="B15" s="10">
        <v>6</v>
      </c>
      <c r="C15" s="18" t="s">
        <v>27</v>
      </c>
      <c r="D15" s="1" t="s">
        <v>13</v>
      </c>
      <c r="E15" s="36" t="s">
        <v>68</v>
      </c>
      <c r="F15" s="9">
        <f>0.4*(F18+F19+F20)</f>
        <v>675.40000000000009</v>
      </c>
      <c r="G15" s="2"/>
      <c r="H15" s="24"/>
    </row>
    <row r="16" spans="2:8" ht="24" x14ac:dyDescent="0.25">
      <c r="B16" s="10">
        <v>7</v>
      </c>
      <c r="C16" s="18" t="s">
        <v>55</v>
      </c>
      <c r="D16" s="1" t="s">
        <v>14</v>
      </c>
      <c r="E16" s="2" t="s">
        <v>40</v>
      </c>
      <c r="F16" s="9">
        <f>F18+F19+F20</f>
        <v>1688.5</v>
      </c>
      <c r="G16" s="2"/>
      <c r="H16" s="24"/>
    </row>
    <row r="17" spans="2:8" x14ac:dyDescent="0.25">
      <c r="B17" s="19" t="s">
        <v>5</v>
      </c>
      <c r="C17" s="5" t="s">
        <v>28</v>
      </c>
      <c r="D17" s="6" t="s">
        <v>29</v>
      </c>
      <c r="E17" s="7" t="s">
        <v>5</v>
      </c>
      <c r="F17" s="7" t="s">
        <v>5</v>
      </c>
      <c r="G17" s="7" t="s">
        <v>5</v>
      </c>
      <c r="H17" s="25" t="s">
        <v>5</v>
      </c>
    </row>
    <row r="18" spans="2:8" ht="24" x14ac:dyDescent="0.25">
      <c r="B18" s="10">
        <v>8</v>
      </c>
      <c r="C18" s="39" t="s">
        <v>42</v>
      </c>
      <c r="D18" s="1" t="s">
        <v>38</v>
      </c>
      <c r="E18" s="2" t="s">
        <v>40</v>
      </c>
      <c r="F18" s="9">
        <v>1364</v>
      </c>
      <c r="G18" s="2"/>
      <c r="H18" s="24"/>
    </row>
    <row r="19" spans="2:8" ht="24" x14ac:dyDescent="0.25">
      <c r="B19" s="10">
        <v>9</v>
      </c>
      <c r="C19" s="40"/>
      <c r="D19" s="1" t="s">
        <v>52</v>
      </c>
      <c r="E19" s="2" t="s">
        <v>45</v>
      </c>
      <c r="F19" s="9">
        <v>265</v>
      </c>
      <c r="G19" s="2"/>
      <c r="H19" s="24"/>
    </row>
    <row r="20" spans="2:8" ht="36" x14ac:dyDescent="0.25">
      <c r="B20" s="10">
        <v>10</v>
      </c>
      <c r="C20" s="42"/>
      <c r="D20" s="1" t="s">
        <v>53</v>
      </c>
      <c r="E20" s="2" t="s">
        <v>45</v>
      </c>
      <c r="F20" s="2">
        <v>59.5</v>
      </c>
      <c r="G20" s="2"/>
      <c r="H20" s="24"/>
    </row>
    <row r="21" spans="2:8" x14ac:dyDescent="0.25">
      <c r="B21" s="19" t="s">
        <v>5</v>
      </c>
      <c r="C21" s="5" t="s">
        <v>30</v>
      </c>
      <c r="D21" s="6" t="s">
        <v>31</v>
      </c>
      <c r="E21" s="7" t="s">
        <v>5</v>
      </c>
      <c r="F21" s="7" t="s">
        <v>5</v>
      </c>
      <c r="G21" s="7" t="s">
        <v>5</v>
      </c>
      <c r="H21" s="25" t="s">
        <v>5</v>
      </c>
    </row>
    <row r="22" spans="2:8" ht="15" customHeight="1" x14ac:dyDescent="0.25">
      <c r="B22" s="10">
        <v>11</v>
      </c>
      <c r="C22" s="39" t="s">
        <v>32</v>
      </c>
      <c r="D22" s="1" t="s">
        <v>33</v>
      </c>
      <c r="E22" s="2" t="s">
        <v>40</v>
      </c>
      <c r="F22" s="9">
        <v>577</v>
      </c>
      <c r="G22" s="2"/>
      <c r="H22" s="24"/>
    </row>
    <row r="23" spans="2:8" ht="15" customHeight="1" x14ac:dyDescent="0.25">
      <c r="B23" s="10">
        <v>12</v>
      </c>
      <c r="C23" s="42"/>
      <c r="D23" s="1" t="s">
        <v>43</v>
      </c>
      <c r="E23" s="2" t="s">
        <v>40</v>
      </c>
      <c r="F23" s="9">
        <v>14</v>
      </c>
      <c r="G23" s="2"/>
      <c r="H23" s="24"/>
    </row>
    <row r="24" spans="2:8" ht="15" customHeight="1" x14ac:dyDescent="0.25">
      <c r="B24" s="19" t="s">
        <v>5</v>
      </c>
      <c r="C24" s="5" t="s">
        <v>59</v>
      </c>
      <c r="D24" s="6" t="s">
        <v>58</v>
      </c>
      <c r="E24" s="7" t="s">
        <v>5</v>
      </c>
      <c r="F24" s="7" t="s">
        <v>5</v>
      </c>
      <c r="G24" s="7" t="s">
        <v>5</v>
      </c>
      <c r="H24" s="25" t="s">
        <v>5</v>
      </c>
    </row>
    <row r="25" spans="2:8" ht="15" customHeight="1" x14ac:dyDescent="0.25">
      <c r="B25" s="10">
        <v>13</v>
      </c>
      <c r="C25" s="10" t="s">
        <v>60</v>
      </c>
      <c r="D25" s="1" t="s">
        <v>46</v>
      </c>
      <c r="E25" s="2" t="s">
        <v>7</v>
      </c>
      <c r="F25" s="2">
        <v>165</v>
      </c>
      <c r="G25" s="20"/>
      <c r="H25" s="24"/>
    </row>
    <row r="26" spans="2:8" x14ac:dyDescent="0.25">
      <c r="B26" s="19" t="s">
        <v>5</v>
      </c>
      <c r="C26" s="5" t="s">
        <v>34</v>
      </c>
      <c r="D26" s="6" t="s">
        <v>35</v>
      </c>
      <c r="E26" s="7" t="s">
        <v>5</v>
      </c>
      <c r="F26" s="7" t="s">
        <v>5</v>
      </c>
      <c r="G26" s="7" t="s">
        <v>5</v>
      </c>
      <c r="H26" s="25" t="s">
        <v>5</v>
      </c>
    </row>
    <row r="27" spans="2:8" x14ac:dyDescent="0.25">
      <c r="B27" s="10">
        <v>14</v>
      </c>
      <c r="C27" s="39" t="s">
        <v>36</v>
      </c>
      <c r="D27" s="1" t="s">
        <v>37</v>
      </c>
      <c r="E27" s="2" t="s">
        <v>7</v>
      </c>
      <c r="F27" s="9">
        <v>714</v>
      </c>
      <c r="G27" s="2"/>
      <c r="H27" s="24"/>
    </row>
    <row r="28" spans="2:8" x14ac:dyDescent="0.25">
      <c r="B28" s="10">
        <v>15</v>
      </c>
      <c r="C28" s="40"/>
      <c r="D28" s="1" t="s">
        <v>39</v>
      </c>
      <c r="E28" s="2" t="s">
        <v>7</v>
      </c>
      <c r="F28" s="9">
        <v>310</v>
      </c>
      <c r="G28" s="2"/>
      <c r="H28" s="24"/>
    </row>
    <row r="29" spans="2:8" x14ac:dyDescent="0.25">
      <c r="B29" s="10">
        <v>16</v>
      </c>
      <c r="C29" s="42"/>
      <c r="D29" s="1" t="s">
        <v>50</v>
      </c>
      <c r="E29" s="2" t="s">
        <v>7</v>
      </c>
      <c r="F29" s="2">
        <v>26.5</v>
      </c>
      <c r="G29" s="2"/>
      <c r="H29" s="24"/>
    </row>
    <row r="30" spans="2:8" x14ac:dyDescent="0.25">
      <c r="B30" s="10">
        <v>17</v>
      </c>
      <c r="C30" s="10" t="s">
        <v>49</v>
      </c>
      <c r="D30" s="1" t="s">
        <v>44</v>
      </c>
      <c r="E30" s="2" t="s">
        <v>7</v>
      </c>
      <c r="F30" s="2">
        <v>34</v>
      </c>
      <c r="G30" s="2"/>
      <c r="H30" s="24"/>
    </row>
    <row r="31" spans="2:8" x14ac:dyDescent="0.25">
      <c r="B31" s="19" t="s">
        <v>5</v>
      </c>
      <c r="C31" s="5" t="s">
        <v>61</v>
      </c>
      <c r="D31" s="29" t="s">
        <v>48</v>
      </c>
      <c r="E31" s="7" t="s">
        <v>5</v>
      </c>
      <c r="F31" s="7" t="s">
        <v>5</v>
      </c>
      <c r="G31" s="7"/>
      <c r="H31" s="22"/>
    </row>
    <row r="32" spans="2:8" x14ac:dyDescent="0.25">
      <c r="B32" s="10">
        <v>18</v>
      </c>
      <c r="C32" s="10" t="s">
        <v>57</v>
      </c>
      <c r="D32" s="1" t="s">
        <v>47</v>
      </c>
      <c r="E32" s="2" t="s">
        <v>6</v>
      </c>
      <c r="F32" s="17">
        <v>7</v>
      </c>
      <c r="G32" s="20"/>
      <c r="H32" s="24"/>
    </row>
    <row r="33" spans="2:8" x14ac:dyDescent="0.25">
      <c r="B33" s="10">
        <v>19</v>
      </c>
      <c r="C33" s="10"/>
      <c r="D33" s="1" t="s">
        <v>62</v>
      </c>
      <c r="E33" s="2" t="s">
        <v>7</v>
      </c>
      <c r="F33" s="17">
        <v>175</v>
      </c>
      <c r="G33" s="20"/>
      <c r="H33" s="24"/>
    </row>
    <row r="34" spans="2:8" x14ac:dyDescent="0.25">
      <c r="B34" s="41" t="s">
        <v>8</v>
      </c>
      <c r="C34" s="41"/>
      <c r="D34" s="41"/>
      <c r="E34" s="41"/>
      <c r="F34" s="41"/>
      <c r="G34" s="41"/>
      <c r="H34" s="27">
        <f>SUM(H7:H33)</f>
        <v>0</v>
      </c>
    </row>
    <row r="35" spans="2:8" x14ac:dyDescent="0.25">
      <c r="B35" s="41" t="s">
        <v>9</v>
      </c>
      <c r="C35" s="41"/>
      <c r="D35" s="41"/>
      <c r="E35" s="41"/>
      <c r="F35" s="41"/>
      <c r="G35" s="41"/>
      <c r="H35" s="27">
        <f>H34*0.23</f>
        <v>0</v>
      </c>
    </row>
    <row r="36" spans="2:8" x14ac:dyDescent="0.25">
      <c r="B36" s="41" t="s">
        <v>10</v>
      </c>
      <c r="C36" s="41"/>
      <c r="D36" s="41"/>
      <c r="E36" s="41"/>
      <c r="F36" s="41"/>
      <c r="G36" s="41"/>
      <c r="H36" s="28">
        <f>SUM(H34:H35)</f>
        <v>0</v>
      </c>
    </row>
    <row r="37" spans="2:8" x14ac:dyDescent="0.25">
      <c r="B37" s="12"/>
      <c r="C37" s="12"/>
      <c r="D37" s="13"/>
      <c r="E37" s="14"/>
      <c r="F37" s="14"/>
    </row>
    <row r="38" spans="2:8" x14ac:dyDescent="0.25">
      <c r="B38" s="12"/>
      <c r="C38" s="12"/>
      <c r="D38" s="13"/>
      <c r="E38" s="14"/>
      <c r="F38" s="14"/>
    </row>
    <row r="39" spans="2:8" x14ac:dyDescent="0.25">
      <c r="B39" s="12"/>
      <c r="C39" s="12"/>
      <c r="D39" s="13"/>
      <c r="E39" s="14"/>
      <c r="F39" s="14"/>
    </row>
    <row r="40" spans="2:8" x14ac:dyDescent="0.25">
      <c r="B40" s="12"/>
      <c r="C40" s="12"/>
      <c r="D40" s="15"/>
      <c r="E40" s="12"/>
      <c r="F40" s="12"/>
    </row>
    <row r="41" spans="2:8" x14ac:dyDescent="0.25">
      <c r="B41" s="12"/>
      <c r="C41" s="12"/>
      <c r="D41" s="15"/>
      <c r="E41" s="12"/>
      <c r="F41" s="12"/>
    </row>
    <row r="42" spans="2:8" x14ac:dyDescent="0.25">
      <c r="B42" s="12"/>
      <c r="C42" s="12"/>
      <c r="D42" s="15"/>
      <c r="E42" s="12"/>
      <c r="F42" s="12"/>
    </row>
    <row r="43" spans="2:8" x14ac:dyDescent="0.25">
      <c r="B43" s="12"/>
      <c r="C43" s="12"/>
      <c r="D43" s="15"/>
      <c r="E43" s="12"/>
      <c r="F43" s="12"/>
    </row>
    <row r="44" spans="2:8" x14ac:dyDescent="0.25">
      <c r="B44" s="12"/>
      <c r="C44" s="12"/>
      <c r="D44" s="15"/>
      <c r="E44" s="12"/>
      <c r="F44" s="12"/>
    </row>
    <row r="45" spans="2:8" x14ac:dyDescent="0.25">
      <c r="B45" s="12"/>
      <c r="C45" s="12"/>
      <c r="D45" s="15"/>
      <c r="E45" s="12"/>
      <c r="F45" s="12"/>
    </row>
    <row r="46" spans="2:8" x14ac:dyDescent="0.25">
      <c r="B46" s="12"/>
      <c r="C46" s="12"/>
      <c r="D46" s="15"/>
      <c r="E46" s="12"/>
      <c r="F46" s="12"/>
    </row>
    <row r="47" spans="2:8" x14ac:dyDescent="0.25">
      <c r="B47" s="12"/>
      <c r="C47" s="12"/>
      <c r="D47" s="15"/>
      <c r="E47" s="12"/>
      <c r="F47" s="12"/>
    </row>
    <row r="48" spans="2:8" x14ac:dyDescent="0.25">
      <c r="B48" s="12"/>
      <c r="C48" s="12"/>
      <c r="D48" s="15"/>
      <c r="E48" s="12"/>
      <c r="F48" s="12"/>
    </row>
  </sheetData>
  <mergeCells count="18">
    <mergeCell ref="B34:G34"/>
    <mergeCell ref="B35:G35"/>
    <mergeCell ref="B36:G36"/>
    <mergeCell ref="C27:C29"/>
    <mergeCell ref="C18:C20"/>
    <mergeCell ref="C22:C23"/>
    <mergeCell ref="C13:C14"/>
    <mergeCell ref="B1:H1"/>
    <mergeCell ref="B2:H2"/>
    <mergeCell ref="B3:B4"/>
    <mergeCell ref="C3:C4"/>
    <mergeCell ref="D3:D4"/>
    <mergeCell ref="E3:E4"/>
    <mergeCell ref="F3:F4"/>
    <mergeCell ref="G3:G4"/>
    <mergeCell ref="H3:H4"/>
    <mergeCell ref="C8:C11"/>
    <mergeCell ref="B13:B1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ETAP II - Kosztorys INWEST 2.1</vt:lpstr>
      <vt:lpstr>ETAP II - Kosztorys INWEST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rober_000</dc:creator>
  <cp:lastModifiedBy>Mariola Kubicka</cp:lastModifiedBy>
  <cp:lastPrinted>2017-09-04T13:26:28Z</cp:lastPrinted>
  <dcterms:created xsi:type="dcterms:W3CDTF">2016-10-10T18:23:37Z</dcterms:created>
  <dcterms:modified xsi:type="dcterms:W3CDTF">2019-03-04T13:45:24Z</dcterms:modified>
</cp:coreProperties>
</file>